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1b03e5f8d935ad28/Dokumente/KSGOW-Dateien/6. Ordner Kantonalstich/3 Abrechnung und Ranglisten/Abrechnungsformular/"/>
    </mc:Choice>
  </mc:AlternateContent>
  <xr:revisionPtr revIDLastSave="62" documentId="13_ncr:9_{45E574BF-3BAC-4F81-83EE-C961D245DB76}" xr6:coauthVersionLast="47" xr6:coauthVersionMax="47" xr10:uidLastSave="{6D3EBBCE-4945-4960-B65B-63D52FDA46AD}"/>
  <bookViews>
    <workbookView xWindow="-120" yWindow="-120" windowWidth="29040" windowHeight="15720" tabRatio="892" xr2:uid="{FC97328E-91C2-46B1-84D1-738DEAC87045}"/>
  </bookViews>
  <sheets>
    <sheet name="Kantonalstich_P-25" sheetId="4" r:id="rId1"/>
    <sheet name="Hilfswerte" sheetId="5" state="hidden" r:id="rId2"/>
  </sheets>
  <definedNames>
    <definedName name="_xlnm._FilterDatabase" localSheetId="0" hidden="1">'Kantonalstich_P-25'!$A$27:$M$57</definedName>
    <definedName name="_xlnm.Print_Area" localSheetId="0">'Kantonalstich_P-25'!$A$1:$M$68</definedName>
    <definedName name="Jahrgang">OFFSET(Hilfswerte!$B$2,0,0,COUNTA(Hilfswerte!$B:$B)-1)</definedName>
    <definedName name="Kategorien">Hilfswerte!$D$1:$L$1</definedName>
    <definedName name="KategorienAufgelegt">Hilfswerte!$N$2:$N$4</definedName>
    <definedName name="Leerliste">Hilfswerte!$M$1</definedName>
    <definedName name="ListeA">Hilfswerte!$M$1:$N$1</definedName>
    <definedName name="Schützengesellschaft">Hilfswerte!$A$2:$A$4</definedName>
    <definedName name="SportgeraetAufgelegt">Hilfswerte!$C$2</definedName>
    <definedName name="Sportgerät">Hilfswerte!$C$2:$C$6</definedName>
    <definedName name="SportgerätAufgelegt">Hilfswerte!$C$2,Hilfswerte!$C$3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4" l="1"/>
  <c r="E56" i="4"/>
  <c r="M56" i="4" s="1"/>
  <c r="E55" i="4"/>
  <c r="M55" i="4" s="1"/>
  <c r="E54" i="4"/>
  <c r="M54" i="4" s="1"/>
  <c r="E53" i="4"/>
  <c r="M53" i="4" s="1"/>
  <c r="E52" i="4"/>
  <c r="M52" i="4" s="1"/>
  <c r="E51" i="4"/>
  <c r="M51" i="4" s="1"/>
  <c r="E50" i="4"/>
  <c r="M50" i="4" s="1"/>
  <c r="E49" i="4"/>
  <c r="M49" i="4" s="1"/>
  <c r="E48" i="4"/>
  <c r="M48" i="4" s="1"/>
  <c r="E47" i="4"/>
  <c r="M47" i="4" s="1"/>
  <c r="E46" i="4"/>
  <c r="M46" i="4" s="1"/>
  <c r="E45" i="4"/>
  <c r="M45" i="4" s="1"/>
  <c r="E44" i="4"/>
  <c r="M44" i="4" s="1"/>
  <c r="E43" i="4"/>
  <c r="M43" i="4" s="1"/>
  <c r="E42" i="4"/>
  <c r="M42" i="4" s="1"/>
  <c r="E41" i="4"/>
  <c r="M41" i="4" s="1"/>
  <c r="E40" i="4"/>
  <c r="M40" i="4" s="1"/>
  <c r="E39" i="4"/>
  <c r="M39" i="4" s="1"/>
  <c r="E38" i="4"/>
  <c r="M38" i="4" s="1"/>
  <c r="E37" i="4"/>
  <c r="M37" i="4" s="1"/>
  <c r="E36" i="4"/>
  <c r="M36" i="4" s="1"/>
  <c r="E35" i="4"/>
  <c r="M35" i="4" s="1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G13" i="4"/>
  <c r="E23" i="4"/>
  <c r="H23" i="4" s="1"/>
  <c r="M8" i="4"/>
  <c r="E29" i="4" s="1"/>
  <c r="M29" i="4" s="1"/>
  <c r="A12" i="4"/>
  <c r="K12" i="4" s="1"/>
  <c r="E14" i="4"/>
  <c r="A11" i="4"/>
  <c r="K13" i="4"/>
  <c r="E34" i="4" l="1"/>
  <c r="M34" i="4" s="1"/>
  <c r="E33" i="4"/>
  <c r="M33" i="4" s="1"/>
  <c r="E32" i="4"/>
  <c r="M32" i="4" s="1"/>
  <c r="E31" i="4"/>
  <c r="M31" i="4" s="1"/>
  <c r="E30" i="4"/>
  <c r="M30" i="4" s="1"/>
  <c r="Q30" i="4"/>
  <c r="Q65" i="4"/>
  <c r="Q34" i="4"/>
  <c r="Q60" i="4"/>
  <c r="Q37" i="4"/>
  <c r="Q53" i="4"/>
  <c r="Q66" i="4"/>
  <c r="Q50" i="4"/>
  <c r="Q61" i="4"/>
  <c r="Q44" i="4"/>
  <c r="Q67" i="4"/>
  <c r="Q43" i="4"/>
  <c r="Q41" i="4"/>
  <c r="Q57" i="4"/>
  <c r="Q62" i="4"/>
  <c r="Q38" i="4"/>
  <c r="Q54" i="4"/>
  <c r="Q47" i="4"/>
  <c r="Q35" i="4"/>
  <c r="Q51" i="4"/>
  <c r="Q68" i="4"/>
  <c r="Q40" i="4"/>
  <c r="Q56" i="4"/>
  <c r="Q31" i="4"/>
  <c r="Q32" i="4"/>
  <c r="Q48" i="4"/>
  <c r="Q63" i="4"/>
  <c r="Q29" i="4"/>
  <c r="Q45" i="4"/>
  <c r="Q58" i="4"/>
  <c r="Q42" i="4"/>
  <c r="Q69" i="4"/>
  <c r="Q39" i="4"/>
  <c r="Q55" i="4"/>
  <c r="Q64" i="4"/>
  <c r="Q36" i="4"/>
  <c r="Q52" i="4"/>
  <c r="Q59" i="4"/>
  <c r="Q33" i="4"/>
  <c r="Q49" i="4"/>
  <c r="Q46" i="4"/>
  <c r="A18" i="4"/>
  <c r="A20" i="4" s="1"/>
  <c r="K11" i="4"/>
  <c r="K14" i="4" s="1"/>
  <c r="K18" i="4" l="1"/>
  <c r="R49" i="4"/>
  <c r="T49" i="4" s="1"/>
  <c r="R33" i="4"/>
  <c r="T33" i="4" s="1"/>
  <c r="R30" i="4"/>
  <c r="T30" i="4" s="1"/>
  <c r="R59" i="4"/>
  <c r="T59" i="4" s="1"/>
  <c r="R52" i="4"/>
  <c r="T52" i="4" s="1"/>
  <c r="R36" i="4"/>
  <c r="T36" i="4" s="1"/>
  <c r="R64" i="4"/>
  <c r="T64" i="4" s="1"/>
  <c r="R55" i="4"/>
  <c r="T55" i="4" s="1"/>
  <c r="R39" i="4"/>
  <c r="T39" i="4" s="1"/>
  <c r="R69" i="4"/>
  <c r="T69" i="4" s="1"/>
  <c r="R42" i="4"/>
  <c r="T42" i="4" s="1"/>
  <c r="R58" i="4"/>
  <c r="T58" i="4" s="1"/>
  <c r="R45" i="4"/>
  <c r="T45" i="4" s="1"/>
  <c r="R29" i="4"/>
  <c r="R63" i="4"/>
  <c r="T63" i="4" s="1"/>
  <c r="R48" i="4"/>
  <c r="T48" i="4" s="1"/>
  <c r="R32" i="4"/>
  <c r="T32" i="4" s="1"/>
  <c r="R68" i="4"/>
  <c r="T68" i="4" s="1"/>
  <c r="R51" i="4"/>
  <c r="T51" i="4" s="1"/>
  <c r="R35" i="4"/>
  <c r="T35" i="4" s="1"/>
  <c r="R34" i="4"/>
  <c r="T34" i="4" s="1"/>
  <c r="R43" i="4"/>
  <c r="T43" i="4" s="1"/>
  <c r="R54" i="4"/>
  <c r="T54" i="4" s="1"/>
  <c r="R38" i="4"/>
  <c r="T38" i="4" s="1"/>
  <c r="R61" i="4"/>
  <c r="T61" i="4" s="1"/>
  <c r="R50" i="4"/>
  <c r="T50" i="4" s="1"/>
  <c r="R60" i="4"/>
  <c r="T60" i="4" s="1"/>
  <c r="R62" i="4"/>
  <c r="T62" i="4" s="1"/>
  <c r="R57" i="4"/>
  <c r="T57" i="4" s="1"/>
  <c r="R41" i="4"/>
  <c r="T41" i="4" s="1"/>
  <c r="R67" i="4"/>
  <c r="T67" i="4" s="1"/>
  <c r="R44" i="4"/>
  <c r="T44" i="4" s="1"/>
  <c r="R65" i="4"/>
  <c r="T65" i="4" s="1"/>
  <c r="R46" i="4"/>
  <c r="T46" i="4" s="1"/>
  <c r="R47" i="4"/>
  <c r="T47" i="4" s="1"/>
  <c r="R31" i="4"/>
  <c r="T31" i="4" s="1"/>
  <c r="R66" i="4"/>
  <c r="T66" i="4" s="1"/>
  <c r="R53" i="4"/>
  <c r="T53" i="4" s="1"/>
  <c r="R37" i="4"/>
  <c r="T37" i="4" s="1"/>
  <c r="R56" i="4"/>
  <c r="T56" i="4" s="1"/>
  <c r="R40" i="4"/>
  <c r="T40" i="4" s="1"/>
  <c r="R70" i="4" l="1"/>
  <c r="T29" i="4"/>
  <c r="T70" i="4" s="1"/>
</calcChain>
</file>

<file path=xl/sharedStrings.xml><?xml version="1.0" encoding="utf-8"?>
<sst xmlns="http://schemas.openxmlformats.org/spreadsheetml/2006/main" count="99" uniqueCount="82">
  <si>
    <t>Herbert Durrer</t>
  </si>
  <si>
    <t>Ressortleiter Kantonalstich</t>
  </si>
  <si>
    <t>Ächerlistrasse 22,  6064 Kerns</t>
  </si>
  <si>
    <t>Tel. 041 660 87 76   /   Mobile: 079 343 63 59</t>
  </si>
  <si>
    <t>Bericht / Abrechnung Kantonalstich</t>
  </si>
  <si>
    <t>P-25</t>
  </si>
  <si>
    <t>KS / G   211-2013</t>
  </si>
  <si>
    <t>Kontoblatt</t>
  </si>
  <si>
    <t>Einnahmen</t>
  </si>
  <si>
    <t>Ausgaben</t>
  </si>
  <si>
    <t>Hauptdoppel</t>
  </si>
  <si>
    <t>à Fr.</t>
  </si>
  <si>
    <t>Nachdoppel</t>
  </si>
  <si>
    <t>Fehlende Standblätter</t>
  </si>
  <si>
    <t>Die KSG OW erhält von der</t>
  </si>
  <si>
    <t>Standblätter:</t>
  </si>
  <si>
    <t>Bestellung:</t>
  </si>
  <si>
    <t xml:space="preserve">Stück </t>
  </si>
  <si>
    <t>Standblätter erhalten</t>
  </si>
  <si>
    <t>Stück</t>
  </si>
  <si>
    <t>Standblätter verbraucht</t>
  </si>
  <si>
    <t>Kranzkarten</t>
  </si>
  <si>
    <t>Standblätter verschrieben</t>
  </si>
  <si>
    <t>Standblätter leer</t>
  </si>
  <si>
    <t>Diese Liste wird nicht gedruckt.
Sie dient nur der automatischen
Berechnung und dem einfacheren
Zusammenrechnen der Pflichtresultate!</t>
  </si>
  <si>
    <t>Sektions Durchschnitt:</t>
  </si>
  <si>
    <t>Anzahl Pflichtresultate</t>
  </si>
  <si>
    <t>Punkte Sektionsdurchschnitt</t>
  </si>
  <si>
    <t>Rangliste:</t>
  </si>
  <si>
    <t>Name</t>
  </si>
  <si>
    <t>Vorname</t>
  </si>
  <si>
    <t>JG</t>
  </si>
  <si>
    <t>Kat.</t>
  </si>
  <si>
    <t>Wohnort</t>
  </si>
  <si>
    <t>Sportgerät</t>
  </si>
  <si>
    <t>HD</t>
  </si>
  <si>
    <t>ND</t>
  </si>
  <si>
    <t>KK</t>
  </si>
  <si>
    <t>Resultate</t>
  </si>
  <si>
    <t>Anzahl</t>
  </si>
  <si>
    <t xml:space="preserve"> </t>
  </si>
  <si>
    <t>Ort, Datum:</t>
  </si>
  <si>
    <t>Unterschrift:</t>
  </si>
  <si>
    <t>Berichterstattung:</t>
  </si>
  <si>
    <t>Spätestens bis 31.Oktober an Ressortleiter         heri.durrer@bluewin.ch</t>
  </si>
  <si>
    <t>Sämtliche Standblätter müssen an den Ressortleiter zurück geschickt werden.</t>
  </si>
  <si>
    <t>Einzahlung:</t>
  </si>
  <si>
    <t>Spätestens bis 31.Oktober an Finanzchefin       conny.gasser@gmx.ch</t>
  </si>
  <si>
    <t>Postverbindung:</t>
  </si>
  <si>
    <t>Kant. Schützengesellschaft Obwalden, 6060 Sarnen</t>
  </si>
  <si>
    <t>Postkonto-Nr.</t>
  </si>
  <si>
    <t>60-2803-8</t>
  </si>
  <si>
    <t xml:space="preserve">IBAN :  </t>
  </si>
  <si>
    <t>CH94 0900 0000 6000 2803 8</t>
  </si>
  <si>
    <t>Hauptdoppel für KSG OW</t>
  </si>
  <si>
    <t>Nachdoppel für KSG OW</t>
  </si>
  <si>
    <t>Hauptdoppel für den Schützen</t>
  </si>
  <si>
    <t>DV 2013</t>
  </si>
  <si>
    <t>Nachdoppel für den Schützen</t>
  </si>
  <si>
    <t>Dies ergibt Fr. 2.00 für die Durchführende Sektion</t>
  </si>
  <si>
    <t>Graue Zellen enthalten Formeln !!!!!!!!!!!!!!!!!!!!!!!!!!!!!</t>
  </si>
  <si>
    <t>Verein</t>
  </si>
  <si>
    <t>Jahrgänge</t>
  </si>
  <si>
    <t>Sportgeräte / Kategorie</t>
  </si>
  <si>
    <t>E</t>
  </si>
  <si>
    <t>S</t>
  </si>
  <si>
    <t>SA</t>
  </si>
  <si>
    <t>U21</t>
  </si>
  <si>
    <t>V</t>
  </si>
  <si>
    <t>VA</t>
  </si>
  <si>
    <t>U17</t>
  </si>
  <si>
    <t>SV</t>
  </si>
  <si>
    <t>SVA</t>
  </si>
  <si>
    <t>A</t>
  </si>
  <si>
    <t>Pistolenclub Engelberg</t>
  </si>
  <si>
    <t>RF</t>
  </si>
  <si>
    <t>Pistolenschützen Sarnen</t>
  </si>
  <si>
    <t>CF</t>
  </si>
  <si>
    <t>Schützengesellschaft Lungern</t>
  </si>
  <si>
    <t>OP 75</t>
  </si>
  <si>
    <t>OP 49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</si>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</sst>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color rgb="FF9C650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EB9C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4" borderId="0" applyNumberFormat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2" xfId="0" applyFont="1" applyBorder="1"/>
    <xf numFmtId="0" fontId="3" fillId="0" borderId="0" xfId="0" applyFont="1"/>
    <xf numFmtId="0" fontId="3" fillId="0" borderId="3" xfId="0" applyFont="1" applyBorder="1"/>
    <xf numFmtId="0" fontId="3" fillId="0" borderId="1" xfId="0" applyFont="1" applyBorder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/>
    <xf numFmtId="2" fontId="3" fillId="0" borderId="0" xfId="0" applyNumberFormat="1" applyFont="1"/>
    <xf numFmtId="0" fontId="8" fillId="0" borderId="0" xfId="0" applyFont="1"/>
    <xf numFmtId="0" fontId="3" fillId="0" borderId="1" xfId="0" applyFont="1" applyBorder="1" applyAlignment="1">
      <alignment horizontal="right"/>
    </xf>
    <xf numFmtId="0" fontId="3" fillId="2" borderId="0" xfId="0" applyFont="1" applyFill="1" applyProtection="1">
      <protection locked="0"/>
    </xf>
    <xf numFmtId="0" fontId="2" fillId="0" borderId="4" xfId="0" applyFont="1" applyBorder="1"/>
    <xf numFmtId="0" fontId="3" fillId="0" borderId="4" xfId="0" applyFont="1" applyBorder="1"/>
    <xf numFmtId="2" fontId="2" fillId="0" borderId="0" xfId="0" applyNumberFormat="1" applyFont="1"/>
    <xf numFmtId="2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0" fillId="5" borderId="0" xfId="0" applyFill="1"/>
    <xf numFmtId="0" fontId="3" fillId="5" borderId="0" xfId="0" applyFont="1" applyFill="1"/>
    <xf numFmtId="0" fontId="2" fillId="0" borderId="0" xfId="0" applyFont="1" applyAlignment="1">
      <alignment horizontal="left"/>
    </xf>
    <xf numFmtId="2" fontId="2" fillId="0" borderId="2" xfId="0" applyNumberFormat="1" applyFont="1" applyBorder="1"/>
    <xf numFmtId="0" fontId="3" fillId="0" borderId="0" xfId="0" applyFont="1" applyAlignment="1">
      <alignment horizontal="right"/>
    </xf>
    <xf numFmtId="1" fontId="3" fillId="0" borderId="5" xfId="0" applyNumberFormat="1" applyFont="1" applyBorder="1" applyAlignment="1">
      <alignment horizontal="right"/>
    </xf>
    <xf numFmtId="0" fontId="3" fillId="2" borderId="6" xfId="0" applyFont="1" applyFill="1" applyBorder="1" applyProtection="1">
      <protection locked="0"/>
    </xf>
    <xf numFmtId="0" fontId="0" fillId="0" borderId="3" xfId="0" applyBorder="1"/>
    <xf numFmtId="0" fontId="6" fillId="0" borderId="3" xfId="0" applyFont="1" applyBorder="1"/>
    <xf numFmtId="0" fontId="3" fillId="6" borderId="0" xfId="0" applyFont="1" applyFill="1" applyProtection="1">
      <protection hidden="1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Protection="1"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7" borderId="6" xfId="0" applyFont="1" applyFill="1" applyBorder="1" applyProtection="1">
      <protection locked="0"/>
    </xf>
    <xf numFmtId="0" fontId="11" fillId="7" borderId="9" xfId="3" applyFont="1" applyFill="1" applyBorder="1" applyProtection="1">
      <protection locked="0"/>
    </xf>
    <xf numFmtId="0" fontId="11" fillId="7" borderId="6" xfId="3" applyFont="1" applyFill="1" applyBorder="1" applyAlignment="1" applyProtection="1">
      <alignment horizontal="left"/>
      <protection locked="0"/>
    </xf>
    <xf numFmtId="0" fontId="11" fillId="7" borderId="6" xfId="3" applyFont="1" applyFill="1" applyBorder="1" applyProtection="1">
      <protection locked="0"/>
    </xf>
    <xf numFmtId="0" fontId="6" fillId="0" borderId="3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7" fillId="0" borderId="0" xfId="0" applyFont="1" applyAlignment="1">
      <alignment horizontal="left"/>
    </xf>
    <xf numFmtId="1" fontId="2" fillId="6" borderId="0" xfId="0" applyNumberFormat="1" applyFont="1" applyFill="1"/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5" fillId="0" borderId="0" xfId="2" applyAlignment="1" applyProtection="1"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/>
    <xf numFmtId="0" fontId="3" fillId="0" borderId="10" xfId="0" applyFont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0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10" fillId="8" borderId="0" xfId="0" applyFont="1" applyFill="1"/>
    <xf numFmtId="0" fontId="10" fillId="8" borderId="17" xfId="0" applyFont="1" applyFill="1" applyBorder="1"/>
    <xf numFmtId="0" fontId="10" fillId="8" borderId="18" xfId="0" applyFont="1" applyFill="1" applyBorder="1"/>
    <xf numFmtId="164" fontId="10" fillId="0" borderId="0" xfId="1" applyFont="1"/>
    <xf numFmtId="0" fontId="12" fillId="0" borderId="0" xfId="0" applyFont="1" applyAlignment="1">
      <alignment vertical="center"/>
    </xf>
    <xf numFmtId="0" fontId="5" fillId="0" borderId="0" xfId="2" applyAlignment="1" applyProtection="1"/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right"/>
    </xf>
    <xf numFmtId="0" fontId="3" fillId="5" borderId="6" xfId="0" applyFont="1" applyFill="1" applyBorder="1" applyAlignment="1">
      <alignment horizontal="right" vertical="center"/>
    </xf>
    <xf numFmtId="0" fontId="3" fillId="5" borderId="6" xfId="0" applyFont="1" applyFill="1" applyBorder="1" applyAlignment="1" applyProtection="1">
      <alignment horizontal="left" vertical="center"/>
      <protection locked="0"/>
    </xf>
    <xf numFmtId="0" fontId="10" fillId="6" borderId="6" xfId="3" applyFont="1" applyFill="1" applyBorder="1"/>
    <xf numFmtId="0" fontId="11" fillId="6" borderId="6" xfId="3" applyFont="1" applyFill="1" applyBorder="1"/>
    <xf numFmtId="0" fontId="3" fillId="5" borderId="6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12" fillId="6" borderId="0" xfId="0" applyFont="1" applyFill="1" applyAlignment="1">
      <alignment vertical="center"/>
    </xf>
    <xf numFmtId="0" fontId="11" fillId="6" borderId="0" xfId="0" applyFont="1" applyFill="1" applyProtection="1">
      <protection hidden="1"/>
    </xf>
    <xf numFmtId="2" fontId="11" fillId="6" borderId="0" xfId="0" applyNumberFormat="1" applyFont="1" applyFill="1" applyProtection="1">
      <protection hidden="1"/>
    </xf>
    <xf numFmtId="0" fontId="3" fillId="6" borderId="0" xfId="0" applyFont="1" applyFill="1" applyAlignment="1" applyProtection="1">
      <alignment wrapText="1"/>
      <protection hidden="1"/>
    </xf>
    <xf numFmtId="0" fontId="3" fillId="3" borderId="18" xfId="0" applyFont="1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3" fillId="3" borderId="21" xfId="0" applyFont="1" applyFill="1" applyBorder="1" applyAlignment="1" applyProtection="1">
      <alignment vertical="center"/>
      <protection hidden="1"/>
    </xf>
    <xf numFmtId="0" fontId="3" fillId="3" borderId="17" xfId="0" applyFont="1" applyFill="1" applyBorder="1" applyAlignment="1" applyProtection="1">
      <alignment vertical="center"/>
      <protection hidden="1"/>
    </xf>
    <xf numFmtId="0" fontId="3" fillId="3" borderId="20" xfId="0" applyFont="1" applyFill="1" applyBorder="1" applyAlignment="1" applyProtection="1">
      <alignment vertical="center"/>
      <protection hidden="1"/>
    </xf>
    <xf numFmtId="0" fontId="3" fillId="3" borderId="11" xfId="0" applyFont="1" applyFill="1" applyBorder="1" applyAlignment="1" applyProtection="1">
      <alignment vertical="center"/>
      <protection hidden="1"/>
    </xf>
    <xf numFmtId="0" fontId="3" fillId="3" borderId="8" xfId="0" applyFont="1" applyFill="1" applyBorder="1" applyAlignment="1" applyProtection="1">
      <alignment horizontal="right" vertical="center"/>
      <protection hidden="1"/>
    </xf>
    <xf numFmtId="0" fontId="3" fillId="3" borderId="6" xfId="0" applyFont="1" applyFill="1" applyBorder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hidden="1"/>
    </xf>
    <xf numFmtId="0" fontId="3" fillId="3" borderId="14" xfId="0" applyFont="1" applyFill="1" applyBorder="1" applyAlignment="1" applyProtection="1">
      <alignment horizontal="center" vertical="center" wrapText="1"/>
      <protection hidden="1"/>
    </xf>
    <xf numFmtId="0" fontId="3" fillId="3" borderId="13" xfId="0" applyFont="1" applyFill="1" applyBorder="1" applyAlignment="1" applyProtection="1">
      <alignment horizontal="center" vertical="center" wrapText="1"/>
      <protection hidden="1"/>
    </xf>
    <xf numFmtId="0" fontId="3" fillId="3" borderId="18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0" fillId="0" borderId="16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3" fillId="0" borderId="15" xfId="0" applyFont="1" applyBorder="1" applyAlignment="1">
      <alignment horizontal="center" vertical="center"/>
    </xf>
  </cellXfs>
  <cellStyles count="4">
    <cellStyle name="Euro" xfId="1" xr:uid="{9EF5EB65-0277-4B1A-A43F-06C503575633}"/>
    <cellStyle name="Link" xfId="2" builtinId="8"/>
    <cellStyle name="Neutral" xfId="3" builtinId="2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</xdr:rowOff>
    </xdr:from>
    <xdr:to>
      <xdr:col>3</xdr:col>
      <xdr:colOff>9525</xdr:colOff>
      <xdr:row>6</xdr:row>
      <xdr:rowOff>219075</xdr:rowOff>
    </xdr:to>
    <xdr:pic>
      <xdr:nvPicPr>
        <xdr:cNvPr id="5435" name="Grafik 3">
          <a:extLst>
            <a:ext uri="{FF2B5EF4-FFF2-40B4-BE49-F238E27FC236}">
              <a16:creationId xmlns:a16="http://schemas.microsoft.com/office/drawing/2014/main" id="{C25C31F3-F264-38AD-5CAE-C337E4A7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8" t="13521" r="47090" b="56203"/>
        <a:stretch>
          <a:fillRect/>
        </a:stretch>
      </xdr:blipFill>
      <xdr:spPr bwMode="auto">
        <a:xfrm>
          <a:off x="295275" y="9525"/>
          <a:ext cx="183832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ny.gasser@gmx.ch?subject=Abrechnung%20Kantonalstich" TargetMode="External"/><Relationship Id="rId1" Type="http://schemas.openxmlformats.org/officeDocument/2006/relationships/hyperlink" Target="mailto:heri.durrer@bluewin.ch?subject=Abrechnung%20Kantonalsti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E791-DCD4-4797-B222-1BA1B7DF3A05}">
  <dimension ref="A1:EZ80"/>
  <sheetViews>
    <sheetView showGridLines="0" tabSelected="1" showWhiteSpace="0" view="pageLayout" zoomScaleNormal="80" workbookViewId="0">
      <selection activeCell="G36" sqref="G3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7109375" defaultRowHeight="12.75" x14ac:dyDescent="0.2"/>
  <cols>
    <col min="1" max="1" width="5.7109375" customWidth="1"/>
    <col min="2" max="2" width="15.5703125" customWidth="1"/>
    <col min="3" max="3" width="10.5703125" customWidth="1"/>
    <col min="4" max="4" width="5.7109375" bestFit="1" customWidth="1"/>
    <col min="5" max="6" width="4.140625" customWidth="1"/>
    <col min="7" max="7" width="11.7109375" customWidth="1"/>
    <col min="8" max="8" width="12.42578125" customWidth="1"/>
    <col min="9" max="9" width="6.85546875" customWidth="1"/>
    <col min="10" max="10" width="2.28515625" customWidth="1"/>
    <col min="11" max="11" width="7.7109375" customWidth="1"/>
    <col min="12" max="12" width="2.28515625" customWidth="1"/>
    <col min="13" max="13" width="8.7109375" bestFit="1" customWidth="1"/>
    <col min="14" max="14" width="11.42578125" customWidth="1"/>
    <col min="15" max="15" width="5.7109375" bestFit="1" customWidth="1"/>
    <col min="16" max="17" width="11.42578125" customWidth="1"/>
    <col min="18" max="18" width="6.42578125" customWidth="1"/>
    <col min="19" max="19" width="2.42578125" customWidth="1"/>
    <col min="20" max="20" width="6.42578125" customWidth="1"/>
    <col min="21" max="21" width="10.140625" customWidth="1"/>
  </cols>
  <sheetData>
    <row r="1" spans="1:20" ht="12.75" customHeight="1" x14ac:dyDescent="0.2">
      <c r="G1" s="5" t="s">
        <v>0</v>
      </c>
      <c r="H1" s="5"/>
      <c r="I1" s="5"/>
      <c r="J1" s="5"/>
      <c r="K1" s="5"/>
      <c r="L1" s="5"/>
      <c r="N1" s="52"/>
      <c r="O1" s="74"/>
      <c r="P1" s="74"/>
      <c r="Q1" s="74"/>
      <c r="R1" s="74"/>
      <c r="S1" s="74"/>
      <c r="T1" s="74"/>
    </row>
    <row r="2" spans="1:20" ht="12.75" customHeight="1" x14ac:dyDescent="0.2">
      <c r="G2" t="s">
        <v>1</v>
      </c>
      <c r="N2" s="29"/>
    </row>
    <row r="3" spans="1:20" ht="12.75" customHeight="1" x14ac:dyDescent="0.2">
      <c r="G3" s="5" t="s">
        <v>2</v>
      </c>
      <c r="H3" s="5"/>
      <c r="I3" s="5"/>
      <c r="J3" s="5"/>
      <c r="K3" s="5"/>
      <c r="L3" s="5"/>
      <c r="N3" s="29"/>
    </row>
    <row r="4" spans="1:20" ht="12.75" customHeight="1" x14ac:dyDescent="0.2">
      <c r="G4" s="5" t="s">
        <v>3</v>
      </c>
      <c r="H4" s="5"/>
      <c r="I4" s="1"/>
      <c r="J4" s="1"/>
      <c r="K4" s="1"/>
      <c r="N4" s="29"/>
    </row>
    <row r="5" spans="1:20" ht="15.75" customHeight="1" x14ac:dyDescent="0.2">
      <c r="H5" s="5"/>
      <c r="N5" s="29"/>
    </row>
    <row r="6" spans="1:20" ht="21.75" customHeight="1" x14ac:dyDescent="0.25">
      <c r="D6" s="65" t="s">
        <v>4</v>
      </c>
      <c r="E6" s="65"/>
      <c r="F6" s="65"/>
      <c r="G6" s="65"/>
      <c r="H6" s="65"/>
      <c r="I6" s="65"/>
      <c r="J6" s="65"/>
      <c r="K6" s="48" t="s">
        <v>5</v>
      </c>
      <c r="L6" s="46"/>
      <c r="N6" s="29"/>
    </row>
    <row r="7" spans="1:20" ht="21.75" customHeight="1" thickBot="1" x14ac:dyDescent="0.25">
      <c r="A7" s="27"/>
      <c r="B7" s="27"/>
      <c r="C7" s="27"/>
      <c r="D7" s="27"/>
      <c r="E7" s="27"/>
      <c r="F7" s="27"/>
      <c r="G7" s="27"/>
      <c r="H7" s="27"/>
      <c r="I7" s="45"/>
      <c r="J7" s="27"/>
      <c r="K7" s="27"/>
      <c r="L7" s="28"/>
      <c r="M7" s="44" t="s">
        <v>6</v>
      </c>
      <c r="N7" s="29"/>
    </row>
    <row r="8" spans="1:20" x14ac:dyDescent="0.2">
      <c r="A8" s="1" t="s">
        <v>7</v>
      </c>
      <c r="B8" s="5"/>
      <c r="C8" s="5">
        <v>3055</v>
      </c>
      <c r="D8" s="1"/>
      <c r="E8" s="89"/>
      <c r="F8" s="89"/>
      <c r="G8" s="89"/>
      <c r="H8" s="89"/>
      <c r="I8" s="89"/>
      <c r="J8" s="89"/>
      <c r="K8" s="1"/>
      <c r="M8" s="47">
        <f ca="1">YEAR(TODAY())</f>
        <v>2026</v>
      </c>
      <c r="N8" s="29"/>
    </row>
    <row r="9" spans="1:20" ht="6" customHeight="1" x14ac:dyDescent="0.2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9"/>
    </row>
    <row r="10" spans="1:20" x14ac:dyDescent="0.2">
      <c r="A10" s="5"/>
      <c r="B10" s="5"/>
      <c r="C10" s="5"/>
      <c r="D10" s="5"/>
      <c r="E10" s="5"/>
      <c r="F10" s="5"/>
      <c r="J10" s="5" t="s">
        <v>8</v>
      </c>
      <c r="K10" s="5"/>
      <c r="L10" s="5" t="s">
        <v>9</v>
      </c>
      <c r="M10" s="5"/>
      <c r="N10" s="29"/>
    </row>
    <row r="11" spans="1:20" x14ac:dyDescent="0.2">
      <c r="A11" s="5">
        <f>COUNT(I29:I57)</f>
        <v>0</v>
      </c>
      <c r="B11" s="5" t="s">
        <v>10</v>
      </c>
      <c r="C11" s="5"/>
      <c r="E11" s="24" t="s">
        <v>11</v>
      </c>
      <c r="F11" s="24"/>
      <c r="G11" s="11">
        <v>9</v>
      </c>
      <c r="K11" s="11">
        <f>A11*G11</f>
        <v>0</v>
      </c>
      <c r="L11" s="11"/>
      <c r="M11" s="5"/>
      <c r="N11" s="29"/>
    </row>
    <row r="12" spans="1:20" x14ac:dyDescent="0.2">
      <c r="A12" s="5">
        <f>COUNT(K29:K58)</f>
        <v>0</v>
      </c>
      <c r="B12" s="5" t="s">
        <v>12</v>
      </c>
      <c r="C12" s="5"/>
      <c r="E12" s="24" t="s">
        <v>11</v>
      </c>
      <c r="F12" s="24"/>
      <c r="G12" s="11">
        <v>9</v>
      </c>
      <c r="K12" s="11">
        <f>A12*G12</f>
        <v>0</v>
      </c>
      <c r="L12" s="11"/>
      <c r="M12" s="5"/>
      <c r="N12" s="29"/>
    </row>
    <row r="13" spans="1:20" ht="15" x14ac:dyDescent="0.2">
      <c r="A13" s="14">
        <v>0</v>
      </c>
      <c r="B13" s="5" t="s">
        <v>13</v>
      </c>
      <c r="C13" s="5"/>
      <c r="E13" s="24" t="s">
        <v>11</v>
      </c>
      <c r="F13" s="24"/>
      <c r="G13" s="11">
        <f>E72</f>
        <v>11</v>
      </c>
      <c r="K13" s="11">
        <f>A13*G13</f>
        <v>0</v>
      </c>
      <c r="L13" s="11"/>
      <c r="M13" s="5"/>
      <c r="N13" s="29"/>
      <c r="O13" s="75"/>
      <c r="P13" s="75"/>
      <c r="Q13" s="75"/>
      <c r="R13" s="75"/>
      <c r="S13" s="75"/>
      <c r="T13" s="75"/>
    </row>
    <row r="14" spans="1:20" ht="13.5" thickBot="1" x14ac:dyDescent="0.25">
      <c r="A14" s="4"/>
      <c r="B14" s="4" t="s">
        <v>14</v>
      </c>
      <c r="C14" s="4"/>
      <c r="D14" s="4"/>
      <c r="E14" s="4" t="str">
        <f>IF(E8=0,"",E8)</f>
        <v/>
      </c>
      <c r="F14" s="4"/>
      <c r="G14" s="4"/>
      <c r="H14" s="4"/>
      <c r="I14" s="4"/>
      <c r="J14" s="4"/>
      <c r="K14" s="23">
        <f>SUM(J11:K13)</f>
        <v>0</v>
      </c>
      <c r="L14" s="23"/>
      <c r="M14" s="4"/>
      <c r="N14" s="29"/>
      <c r="O14" s="76"/>
      <c r="P14" s="76"/>
      <c r="Q14" s="76"/>
      <c r="R14" s="76"/>
      <c r="S14" s="76"/>
      <c r="T14" s="76"/>
    </row>
    <row r="15" spans="1:20" ht="6.75" customHeight="1" thickTop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9"/>
      <c r="O15" s="76"/>
      <c r="P15" s="76"/>
      <c r="Q15" s="76"/>
      <c r="R15" s="77"/>
      <c r="S15" s="76"/>
      <c r="T15" s="76"/>
    </row>
    <row r="16" spans="1:20" x14ac:dyDescent="0.2">
      <c r="A16" s="2" t="s">
        <v>15</v>
      </c>
      <c r="B16" s="7"/>
      <c r="C16" s="7"/>
      <c r="D16" s="7"/>
      <c r="E16" s="7"/>
      <c r="F16" s="5"/>
      <c r="G16" s="5"/>
      <c r="H16" s="2" t="s">
        <v>16</v>
      </c>
      <c r="I16" s="7"/>
      <c r="J16" s="7"/>
      <c r="K16" s="7"/>
      <c r="L16" s="7"/>
      <c r="M16" s="7"/>
      <c r="N16" s="78"/>
      <c r="O16" s="35"/>
      <c r="P16" s="35"/>
      <c r="Q16" s="35"/>
      <c r="R16" s="35"/>
      <c r="S16" s="35"/>
      <c r="T16" s="35"/>
    </row>
    <row r="17" spans="1:156" x14ac:dyDescent="0.2">
      <c r="A17" s="14">
        <v>0</v>
      </c>
      <c r="B17" s="5" t="s">
        <v>17</v>
      </c>
      <c r="C17" s="53" t="s">
        <v>18</v>
      </c>
      <c r="D17" s="53"/>
      <c r="E17" s="53"/>
      <c r="F17" s="5"/>
      <c r="G17" s="5"/>
      <c r="H17" s="5"/>
      <c r="I17" s="5"/>
      <c r="J17" s="5"/>
      <c r="K17" s="5"/>
      <c r="L17" s="5"/>
      <c r="M17" s="5"/>
      <c r="N17" s="35"/>
      <c r="O17" s="35"/>
      <c r="P17" s="35"/>
      <c r="Q17" s="35"/>
      <c r="R17" s="35"/>
      <c r="S17" s="35"/>
      <c r="T17" s="35"/>
    </row>
    <row r="18" spans="1:156" ht="13.5" thickBot="1" x14ac:dyDescent="0.25">
      <c r="A18" s="5" t="str">
        <f>IF(A11=0,"",A11+A13)</f>
        <v/>
      </c>
      <c r="B18" s="5" t="s">
        <v>19</v>
      </c>
      <c r="C18" s="5" t="s">
        <v>20</v>
      </c>
      <c r="D18" s="5"/>
      <c r="E18" s="5"/>
      <c r="F18" s="5"/>
      <c r="G18" s="5"/>
      <c r="H18" s="4" t="s">
        <v>21</v>
      </c>
      <c r="I18" s="4"/>
      <c r="J18" s="4"/>
      <c r="K18" s="4">
        <f>COUNTIF(M29:M57,"x")</f>
        <v>0</v>
      </c>
      <c r="L18" s="4" t="s">
        <v>19</v>
      </c>
      <c r="M18" s="4"/>
      <c r="N18" s="29"/>
      <c r="O18" s="29"/>
      <c r="P18" s="29"/>
      <c r="Q18" s="29"/>
      <c r="R18" s="29"/>
      <c r="S18" s="29"/>
      <c r="T18" s="29"/>
    </row>
    <row r="19" spans="1:156" ht="14.25" thickTop="1" thickBot="1" x14ac:dyDescent="0.25">
      <c r="A19" s="14">
        <v>0</v>
      </c>
      <c r="B19" s="5" t="s">
        <v>19</v>
      </c>
      <c r="C19" s="7" t="s">
        <v>22</v>
      </c>
      <c r="D19" s="7"/>
      <c r="E19" s="7"/>
      <c r="F19" s="5"/>
      <c r="G19" s="5"/>
      <c r="H19" s="5"/>
      <c r="I19" s="5"/>
      <c r="J19" s="5"/>
      <c r="K19" s="5"/>
      <c r="L19" s="5"/>
      <c r="M19" s="5"/>
      <c r="N19" s="29"/>
      <c r="O19" s="76"/>
      <c r="P19" s="76"/>
      <c r="Q19" s="76"/>
      <c r="R19" s="76"/>
      <c r="S19" s="76"/>
      <c r="T19" s="76"/>
    </row>
    <row r="20" spans="1:156" ht="13.5" customHeight="1" thickBot="1" x14ac:dyDescent="0.25">
      <c r="A20" s="4" t="str">
        <f>IF(A11=0,"",A17-A18-A19)</f>
        <v/>
      </c>
      <c r="B20" s="4" t="s">
        <v>19</v>
      </c>
      <c r="C20" s="4" t="s">
        <v>23</v>
      </c>
      <c r="D20" s="4"/>
      <c r="E20" s="4"/>
      <c r="F20" s="1"/>
      <c r="H20" s="1"/>
      <c r="I20" s="1"/>
      <c r="J20" s="1"/>
      <c r="K20" s="1"/>
      <c r="L20" s="1"/>
      <c r="M20" s="1"/>
      <c r="N20" s="90" t="s">
        <v>24</v>
      </c>
      <c r="O20" s="91"/>
      <c r="P20" s="91"/>
      <c r="Q20" s="92"/>
      <c r="R20" s="51"/>
      <c r="S20" s="51"/>
      <c r="T20" s="51"/>
    </row>
    <row r="21" spans="1:156" ht="5.25" customHeight="1" thickTop="1" x14ac:dyDescent="0.2">
      <c r="A21" s="15"/>
      <c r="B21" s="16"/>
      <c r="C21" s="15"/>
      <c r="D21" s="15"/>
      <c r="E21" s="16"/>
      <c r="F21" s="5"/>
      <c r="G21" s="5"/>
      <c r="H21" s="1"/>
      <c r="I21" s="1"/>
      <c r="J21" s="1"/>
      <c r="K21" s="1"/>
      <c r="L21" s="1"/>
      <c r="M21" s="1"/>
      <c r="N21" s="93"/>
      <c r="O21" s="94"/>
      <c r="P21" s="94"/>
      <c r="Q21" s="95"/>
      <c r="R21" s="29"/>
      <c r="S21" s="29"/>
      <c r="T21" s="29"/>
    </row>
    <row r="22" spans="1:156" x14ac:dyDescent="0.2">
      <c r="A22" s="2" t="s">
        <v>25</v>
      </c>
      <c r="B22" s="7"/>
      <c r="C22" s="2"/>
      <c r="D22" s="7"/>
      <c r="E22" s="7"/>
      <c r="F22" s="5"/>
      <c r="G22" s="5"/>
      <c r="H22" s="1"/>
      <c r="I22" s="1"/>
      <c r="J22" s="1"/>
      <c r="K22" s="1"/>
      <c r="L22" s="1"/>
      <c r="M22" s="1"/>
      <c r="N22" s="93"/>
      <c r="O22" s="94"/>
      <c r="P22" s="94"/>
      <c r="Q22" s="95"/>
    </row>
    <row r="23" spans="1:156" ht="13.5" thickBot="1" x14ac:dyDescent="0.25">
      <c r="A23" s="10" t="s">
        <v>26</v>
      </c>
      <c r="B23" s="10"/>
      <c r="C23" s="10"/>
      <c r="D23" s="10"/>
      <c r="E23" s="4" t="str">
        <f>IF(I29=0,"",IF(COUNT(I29:I57)&lt;8,"",IF(COUNT(I29:I57)=8,6,6+ROUNDUP((COUNT(I29:I57)-8)/3,0))))</f>
        <v/>
      </c>
      <c r="F23" s="1"/>
      <c r="G23" s="5"/>
      <c r="H23" s="23" t="str">
        <f>IF(E23="","0",R70/E23)</f>
        <v>0</v>
      </c>
      <c r="I23" s="4" t="s">
        <v>27</v>
      </c>
      <c r="J23" s="4"/>
      <c r="K23" s="4"/>
      <c r="L23" s="4"/>
      <c r="M23" s="4"/>
      <c r="N23" s="93"/>
      <c r="O23" s="94"/>
      <c r="P23" s="94"/>
      <c r="Q23" s="95"/>
      <c r="R23" s="29"/>
      <c r="S23" s="29"/>
      <c r="T23" s="29"/>
    </row>
    <row r="24" spans="1:156" ht="5.25" customHeight="1" thickTop="1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93"/>
      <c r="O24" s="94"/>
      <c r="P24" s="94"/>
      <c r="Q24" s="95"/>
      <c r="R24" s="29"/>
      <c r="S24" s="29"/>
      <c r="T24" s="29"/>
    </row>
    <row r="25" spans="1:156" ht="16.5" customHeight="1" x14ac:dyDescent="0.25">
      <c r="A25" s="12" t="s">
        <v>28</v>
      </c>
      <c r="B25" s="5"/>
      <c r="C25" s="1"/>
      <c r="D25" s="1"/>
      <c r="E25" s="1"/>
      <c r="F25" s="1"/>
      <c r="G25" s="1"/>
      <c r="H25" s="1"/>
      <c r="I25" s="5"/>
      <c r="J25" s="5"/>
      <c r="K25" s="5"/>
      <c r="L25" s="5"/>
      <c r="M25" s="5"/>
      <c r="N25" s="93"/>
      <c r="O25" s="94"/>
      <c r="P25" s="94"/>
      <c r="Q25" s="95"/>
      <c r="R25" s="29"/>
      <c r="S25" s="29"/>
      <c r="T25" s="29"/>
    </row>
    <row r="26" spans="1:156" ht="4.5" customHeight="1" thickBot="1" x14ac:dyDescent="0.25">
      <c r="A26" s="1"/>
      <c r="B26" s="5"/>
      <c r="C26" s="1"/>
      <c r="D26" s="1"/>
      <c r="E26" s="1"/>
      <c r="F26" s="1"/>
      <c r="G26" s="1"/>
      <c r="H26" s="1"/>
      <c r="I26" s="5"/>
      <c r="J26" s="5"/>
      <c r="K26" s="5"/>
      <c r="L26" s="5"/>
      <c r="M26" s="5"/>
      <c r="N26" s="93"/>
      <c r="O26" s="94"/>
      <c r="P26" s="94"/>
      <c r="Q26" s="95"/>
      <c r="R26" s="29"/>
      <c r="S26" s="29"/>
      <c r="T26" s="29"/>
    </row>
    <row r="27" spans="1:156" s="5" customFormat="1" x14ac:dyDescent="0.2">
      <c r="A27" s="7"/>
      <c r="B27" s="49" t="s">
        <v>29</v>
      </c>
      <c r="C27" s="49" t="s">
        <v>30</v>
      </c>
      <c r="D27" s="13" t="s">
        <v>31</v>
      </c>
      <c r="E27" s="96" t="s">
        <v>32</v>
      </c>
      <c r="F27" s="96"/>
      <c r="G27" s="7" t="s">
        <v>33</v>
      </c>
      <c r="H27" s="19" t="s">
        <v>34</v>
      </c>
      <c r="I27" s="87" t="s">
        <v>35</v>
      </c>
      <c r="J27" s="7"/>
      <c r="K27" s="87" t="s">
        <v>36</v>
      </c>
      <c r="L27" s="7"/>
      <c r="M27" s="7" t="s">
        <v>37</v>
      </c>
      <c r="N27" s="79"/>
      <c r="O27" s="80"/>
      <c r="P27" s="81" t="s">
        <v>38</v>
      </c>
      <c r="Q27" s="81" t="s">
        <v>39</v>
      </c>
      <c r="R27" s="29"/>
      <c r="S27" s="29"/>
      <c r="T27" s="29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 s="5" customFormat="1" ht="5.25" customHeight="1" thickBot="1" x14ac:dyDescent="0.25">
      <c r="N28" s="82"/>
      <c r="O28" s="83"/>
      <c r="P28" s="84"/>
      <c r="Q28" s="84"/>
      <c r="R28" s="29"/>
      <c r="S28" s="29"/>
      <c r="T28" s="29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 s="5" customFormat="1" x14ac:dyDescent="0.2">
      <c r="A29" s="68">
        <v>1</v>
      </c>
      <c r="B29" s="26"/>
      <c r="C29" s="26"/>
      <c r="D29" s="41"/>
      <c r="E29" s="69" t="str">
        <f t="shared" ref="E29:E56" si="0">IF(D29&lt;10," ",IF(SUM($M$8-D29)&lt;17,"U17",IF(SUM($M$8-D29)&lt;21,"U21",IF(SUM($M$8-D29)&lt;46,"E",IF(SUM($M$8-D29)&lt;60,"S",IF(SUM($M$8-D29)&lt;70,"V",IF(SUM($M$8-D29)&gt;69,"SV")))))))</f>
        <v xml:space="preserve"> </v>
      </c>
      <c r="F29" s="70"/>
      <c r="G29" s="26"/>
      <c r="H29" s="42"/>
      <c r="I29" s="26"/>
      <c r="J29" s="71"/>
      <c r="K29" s="43"/>
      <c r="L29" s="72"/>
      <c r="M29" s="73" t="str">
        <f>IF(OR(
AND(OR(E29&amp;F29=Hilfswerte!$D$1,E29&amp;F29=Hilfswerte!$E$1),OR(H29=Hilfswerte!$C$2,H29=Hilfswerte!$C$7),N29&gt;=Hilfswerte!$D$2),
AND(OR(E29&amp;F29=Hilfswerte!$F$1),OR(H29=Hilfswerte!$C$2,H29=Hilfswerte!$C$7),N29&gt;=Hilfswerte!$F$2),
AND(OR(E29&amp;F29=Hilfswerte!$G$1,E29&amp;F29=Hilfswerte!$H$1),OR(H29=Hilfswerte!$C$2,H29=Hilfswerte!$C$7),N29&gt;=Hilfswerte!$G$2),
AND(OR(E29&amp;F29=Hilfswerte!$I$1),OR(H29=Hilfswerte!$C$2,H29=Hilfswerte!$C$7),N29&gt;=Hilfswerte!$I$2),
AND(OR(E29&amp;F29=Hilfswerte!$J$1,E29&amp;F29=Hilfswerte!$K$1),OR(H29=Hilfswerte!$C$2,H29=Hilfswerte!$C$7),N29&gt;=Hilfswerte!$J$2),
AND(OR(E29&amp;F29=Hilfswerte!$L$1),OR(H29=Hilfswerte!$C$2,H29=Hilfswerte!$C$7),N29&gt;=Hilfswerte!$L$2),
AND(OR(E29&amp;F29=Hilfswerte!$D$1,E29&amp;F29=Hilfswerte!$E$1),OR(H29=Hilfswerte!$C$3,H29=Hilfswerte!$C$7),N29&gt;=Hilfswerte!$D$3),
AND(OR(E29&amp;F29=Hilfswerte!$F$1),OR(H29=Hilfswerte!$C$3,H29=Hilfswerte!$C$7),N29&gt;=Hilfswerte!$F$3),
AND(OR(E29&amp;F29=Hilfswerte!$G$1,E29&amp;F29=Hilfswerte!$H$1),OR(H29=Hilfswerte!$C$3,H29=Hilfswerte!$C$7),N29&gt;=Hilfswerte!$G$3),
AND(OR(E29&amp;F29=Hilfswerte!$I$1),OR(H29=Hilfswerte!$C$3,H29=Hilfswerte!$C$7),N29&gt;=Hilfswerte!$I$3),
AND(OR(E29&amp;F29=Hilfswerte!$J$1,E29&amp;F29=Hilfswerte!$K$1),OR(H29=Hilfswerte!$C$3,H29=Hilfswerte!$C$7),N29&gt;=Hilfswerte!$J$3),
AND(OR(E29&amp;F29=Hilfswerte!$L$1),OR(H29=Hilfswerte!$C$3,H29=Hilfswerte!$C$7),N29&gt;=Hilfswerte!$L$3),
AND(OR(E29&amp;F29=Hilfswerte!$D$1,E29&amp;F29=Hilfswerte!$E$1),OR(H29=Hilfswerte!$C$4,H29=Hilfswerte!$C$5,H29=Hilfswerte!$C$6,H29=Hilfswerte!$C$7),N29&gt;=Hilfswerte!$D$4),
AND(OR(E29&amp;F29=Hilfswerte!$F$1),OR(H29=Hilfswerte!$C$4,H29=Hilfswerte!$C$5,H29=Hilfswerte!$C$6,H29=Hilfswerte!$C$7),N29&gt;=Hilfswerte!$F$4),
AND(OR(E29&amp;F29=Hilfswerte!$G$1,E29&amp;F29=Hilfswerte!$H$1),OR(H29=Hilfswerte!$C$4,H29=Hilfswerte!$C$5,H29=Hilfswerte!$C$6,H29=Hilfswerte!$C$7),N29&gt;=Hilfswerte!$G$4),
AND(OR(E29&amp;F29=Hilfswerte!$I$1),OR(H29=Hilfswerte!$C$4,H29=Hilfswerte!$C$5,H29=Hilfswerte!$C$6,H29=Hilfswerte!$C$7),N29&gt;=Hilfswerte!$I$4),
AND(OR(E29&amp;F29=Hilfswerte!$J$1,E29&amp;F29=Hilfswerte!$K$1),OR(H29=Hilfswerte!$C$4,H29=Hilfswerte!$C$5,H29=Hilfswerte!$C$6,H29=Hilfswerte!$C$7),N29&gt;=Hilfswerte!$J$4),
AND(OR(E29&amp;F29=Hilfswerte!$L$1),OR(H29=Hilfswerte!$C$4,H29=Hilfswerte!$C$5,H29=Hilfswerte!$C$6,H29=Hilfswerte!$C$7),N29&gt;=Hilfswerte!$L$4),
),"X","-")</f>
        <v>-</v>
      </c>
      <c r="N29" s="85">
        <f t="shared" ref="N29:N57" si="1">MAX(I29,K29)</f>
        <v>0</v>
      </c>
      <c r="O29" s="80"/>
      <c r="P29" s="30">
        <v>100</v>
      </c>
      <c r="Q29" s="31">
        <f>COUNTIF(N$29:N$57,P29)</f>
        <v>0</v>
      </c>
      <c r="R29" s="32">
        <f>IF(Q29&lt;=E23,Q29*P29,E23*P29)</f>
        <v>0</v>
      </c>
      <c r="S29" s="33"/>
      <c r="T29" s="33">
        <f t="shared" ref="T29:T69" si="2">R29/P29</f>
        <v>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s="5" customFormat="1" x14ac:dyDescent="0.2">
      <c r="A30" s="68">
        <v>2</v>
      </c>
      <c r="B30" s="26"/>
      <c r="C30" s="26"/>
      <c r="D30" s="41"/>
      <c r="E30" s="69" t="str">
        <f t="shared" si="0"/>
        <v xml:space="preserve"> </v>
      </c>
      <c r="F30" s="70"/>
      <c r="G30" s="26"/>
      <c r="H30" s="42"/>
      <c r="I30" s="26"/>
      <c r="J30" s="71"/>
      <c r="K30" s="43"/>
      <c r="L30" s="72"/>
      <c r="M30" s="73" t="str">
        <f>IF(OR(
AND(OR(E30&amp;F30=Hilfswerte!$D$1,E30&amp;F30=Hilfswerte!$E$1),OR(H30=Hilfswerte!$C$2,H30=Hilfswerte!$C$7),N30&gt;=Hilfswerte!$D$2),
AND(OR(E30&amp;F30=Hilfswerte!$F$1),OR(H30=Hilfswerte!$C$2,H30=Hilfswerte!$C$7),N30&gt;=Hilfswerte!$F$2),
AND(OR(E30&amp;F30=Hilfswerte!$G$1,E30&amp;F30=Hilfswerte!$H$1),OR(H30=Hilfswerte!$C$2,H30=Hilfswerte!$C$7),N30&gt;=Hilfswerte!$G$2),
AND(OR(E30&amp;F30=Hilfswerte!$I$1),OR(H30=Hilfswerte!$C$2,H30=Hilfswerte!$C$7),N30&gt;=Hilfswerte!$I$2),
AND(OR(E30&amp;F30=Hilfswerte!$J$1,E30&amp;F30=Hilfswerte!$K$1),OR(H30=Hilfswerte!$C$2,H30=Hilfswerte!$C$7),N30&gt;=Hilfswerte!$J$2),
AND(OR(E30&amp;F30=Hilfswerte!$L$1),OR(H30=Hilfswerte!$C$2,H30=Hilfswerte!$C$7),N30&gt;=Hilfswerte!$L$2),
AND(OR(E30&amp;F30=Hilfswerte!$D$1,E30&amp;F30=Hilfswerte!$E$1),OR(H30=Hilfswerte!$C$3,H30=Hilfswerte!$C$7),N30&gt;=Hilfswerte!$D$3),
AND(OR(E30&amp;F30=Hilfswerte!$F$1),OR(H30=Hilfswerte!$C$3,H30=Hilfswerte!$C$7),N30&gt;=Hilfswerte!$F$3),
AND(OR(E30&amp;F30=Hilfswerte!$G$1,E30&amp;F30=Hilfswerte!$H$1),OR(H30=Hilfswerte!$C$3,H30=Hilfswerte!$C$7),N30&gt;=Hilfswerte!$G$3),
AND(OR(E30&amp;F30=Hilfswerte!$I$1),OR(H30=Hilfswerte!$C$3,H30=Hilfswerte!$C$7),N30&gt;=Hilfswerte!$I$3),
AND(OR(E30&amp;F30=Hilfswerte!$J$1,E30&amp;F30=Hilfswerte!$K$1),OR(H30=Hilfswerte!$C$3,H30=Hilfswerte!$C$7),N30&gt;=Hilfswerte!$J$3),
AND(OR(E30&amp;F30=Hilfswerte!$L$1),OR(H30=Hilfswerte!$C$3,H30=Hilfswerte!$C$7),N30&gt;=Hilfswerte!$L$3),
AND(OR(E30&amp;F30=Hilfswerte!$D$1,E30&amp;F30=Hilfswerte!$E$1),OR(H30=Hilfswerte!$C$4,H30=Hilfswerte!$C$5,H30=Hilfswerte!$C$6,H30=Hilfswerte!$C$7),N30&gt;=Hilfswerte!$D$4),
AND(OR(E30&amp;F30=Hilfswerte!$F$1),OR(H30=Hilfswerte!$C$4,H30=Hilfswerte!$C$5,H30=Hilfswerte!$C$6,H30=Hilfswerte!$C$7),N30&gt;=Hilfswerte!$F$4),
AND(OR(E30&amp;F30=Hilfswerte!$G$1,E30&amp;F30=Hilfswerte!$H$1),OR(H30=Hilfswerte!$C$4,H30=Hilfswerte!$C$5,H30=Hilfswerte!$C$6,H30=Hilfswerte!$C$7),N30&gt;=Hilfswerte!$G$4),
AND(OR(E30&amp;F30=Hilfswerte!$I$1),OR(H30=Hilfswerte!$C$4,H30=Hilfswerte!$C$5,H30=Hilfswerte!$C$6,H30=Hilfswerte!$C$7),N30&gt;=Hilfswerte!$I$4),
AND(OR(E30&amp;F30=Hilfswerte!$J$1,E30&amp;F30=Hilfswerte!$K$1),OR(H30=Hilfswerte!$C$4,H30=Hilfswerte!$C$5,H30=Hilfswerte!$C$6,H30=Hilfswerte!$C$7),N30&gt;=Hilfswerte!$J$4),
AND(OR(E30&amp;F30=Hilfswerte!$L$1),OR(H30=Hilfswerte!$C$4,H30=Hilfswerte!$C$5,H30=Hilfswerte!$C$6,H30=Hilfswerte!$C$7),N30&gt;=Hilfswerte!$L$4),
),"X","-")</f>
        <v>-</v>
      </c>
      <c r="N30" s="86">
        <f t="shared" si="1"/>
        <v>0</v>
      </c>
      <c r="O30" s="80"/>
      <c r="P30" s="34">
        <v>99</v>
      </c>
      <c r="Q30" s="31">
        <f t="shared" ref="Q30:Q69" si="3">COUNTIF(N$29:N$57,P30)</f>
        <v>0</v>
      </c>
      <c r="R30" s="32">
        <f>IF(SUM($Q$29:$Q30)&lt;=$E$23,$Q30*$P30,IF(SUM($Q$29:$Q29)&lt;$E$23,(($E$23-SUM($Q$29:$Q29))*$P30),0))</f>
        <v>0</v>
      </c>
      <c r="S30" s="33"/>
      <c r="T30" s="33">
        <f t="shared" si="2"/>
        <v>0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s="5" customFormat="1" x14ac:dyDescent="0.2">
      <c r="A31" s="25">
        <v>3</v>
      </c>
      <c r="B31" s="26"/>
      <c r="C31" s="26"/>
      <c r="D31" s="41"/>
      <c r="E31" s="69" t="str">
        <f t="shared" si="0"/>
        <v xml:space="preserve"> </v>
      </c>
      <c r="F31" s="70"/>
      <c r="G31" s="26"/>
      <c r="H31" s="42"/>
      <c r="I31" s="26"/>
      <c r="J31" s="71"/>
      <c r="K31" s="43"/>
      <c r="L31" s="72"/>
      <c r="M31" s="73" t="str">
        <f>IF(OR(
AND(OR(E31&amp;F31=Hilfswerte!$D$1,E31&amp;F31=Hilfswerte!$E$1),OR(H31=Hilfswerte!$C$2,H31=Hilfswerte!$C$7),N31&gt;=Hilfswerte!$D$2),
AND(OR(E31&amp;F31=Hilfswerte!$F$1),OR(H31=Hilfswerte!$C$2,H31=Hilfswerte!$C$7),N31&gt;=Hilfswerte!$F$2),
AND(OR(E31&amp;F31=Hilfswerte!$G$1,E31&amp;F31=Hilfswerte!$H$1),OR(H31=Hilfswerte!$C$2,H31=Hilfswerte!$C$7),N31&gt;=Hilfswerte!$G$2),
AND(OR(E31&amp;F31=Hilfswerte!$I$1),OR(H31=Hilfswerte!$C$2,H31=Hilfswerte!$C$7),N31&gt;=Hilfswerte!$I$2),
AND(OR(E31&amp;F31=Hilfswerte!$J$1,E31&amp;F31=Hilfswerte!$K$1),OR(H31=Hilfswerte!$C$2,H31=Hilfswerte!$C$7),N31&gt;=Hilfswerte!$J$2),
AND(OR(E31&amp;F31=Hilfswerte!$L$1),OR(H31=Hilfswerte!$C$2,H31=Hilfswerte!$C$7),N31&gt;=Hilfswerte!$L$2),
AND(OR(E31&amp;F31=Hilfswerte!$D$1,E31&amp;F31=Hilfswerte!$E$1),OR(H31=Hilfswerte!$C$3,H31=Hilfswerte!$C$7),N31&gt;=Hilfswerte!$D$3),
AND(OR(E31&amp;F31=Hilfswerte!$F$1),OR(H31=Hilfswerte!$C$3,H31=Hilfswerte!$C$7),N31&gt;=Hilfswerte!$F$3),
AND(OR(E31&amp;F31=Hilfswerte!$G$1,E31&amp;F31=Hilfswerte!$H$1),OR(H31=Hilfswerte!$C$3,H31=Hilfswerte!$C$7),N31&gt;=Hilfswerte!$G$3),
AND(OR(E31&amp;F31=Hilfswerte!$I$1),OR(H31=Hilfswerte!$C$3,H31=Hilfswerte!$C$7),N31&gt;=Hilfswerte!$I$3),
AND(OR(E31&amp;F31=Hilfswerte!$J$1,E31&amp;F31=Hilfswerte!$K$1),OR(H31=Hilfswerte!$C$3,H31=Hilfswerte!$C$7),N31&gt;=Hilfswerte!$J$3),
AND(OR(E31&amp;F31=Hilfswerte!$L$1),OR(H31=Hilfswerte!$C$3,H31=Hilfswerte!$C$7),N31&gt;=Hilfswerte!$L$3),
AND(OR(E31&amp;F31=Hilfswerte!$D$1,E31&amp;F31=Hilfswerte!$E$1),OR(H31=Hilfswerte!$C$4,H31=Hilfswerte!$C$5,H31=Hilfswerte!$C$6,H31=Hilfswerte!$C$7),N31&gt;=Hilfswerte!$D$4),
AND(OR(E31&amp;F31=Hilfswerte!$F$1),OR(H31=Hilfswerte!$C$4,H31=Hilfswerte!$C$5,H31=Hilfswerte!$C$6,H31=Hilfswerte!$C$7),N31&gt;=Hilfswerte!$F$4),
AND(OR(E31&amp;F31=Hilfswerte!$G$1,E31&amp;F31=Hilfswerte!$H$1),OR(H31=Hilfswerte!$C$4,H31=Hilfswerte!$C$5,H31=Hilfswerte!$C$6,H31=Hilfswerte!$C$7),N31&gt;=Hilfswerte!$G$4),
AND(OR(E31&amp;F31=Hilfswerte!$I$1),OR(H31=Hilfswerte!$C$4,H31=Hilfswerte!$C$5,H31=Hilfswerte!$C$6,H31=Hilfswerte!$C$7),N31&gt;=Hilfswerte!$I$4),
AND(OR(E31&amp;F31=Hilfswerte!$J$1,E31&amp;F31=Hilfswerte!$K$1),OR(H31=Hilfswerte!$C$4,H31=Hilfswerte!$C$5,H31=Hilfswerte!$C$6,H31=Hilfswerte!$C$7),N31&gt;=Hilfswerte!$J$4),
AND(OR(E31&amp;F31=Hilfswerte!$L$1),OR(H31=Hilfswerte!$C$4,H31=Hilfswerte!$C$5,H31=Hilfswerte!$C$6,H31=Hilfswerte!$C$7),N31&gt;=Hilfswerte!$L$4),
),"X","-")</f>
        <v>-</v>
      </c>
      <c r="N31" s="86">
        <f t="shared" si="1"/>
        <v>0</v>
      </c>
      <c r="O31" s="80"/>
      <c r="P31" s="34">
        <v>98</v>
      </c>
      <c r="Q31" s="31">
        <f t="shared" si="3"/>
        <v>0</v>
      </c>
      <c r="R31" s="32">
        <f>IF(SUM($Q$29:$Q31)&lt;=$E$23,$Q31*$P31,IF(SUM($Q$29:$Q30)&lt;$E$23,(($E$23-SUM($Q$29:$Q30))*$P31),0))</f>
        <v>0</v>
      </c>
      <c r="S31" s="33"/>
      <c r="T31" s="33">
        <f t="shared" si="2"/>
        <v>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s="5" customFormat="1" ht="12.75" customHeight="1" x14ac:dyDescent="0.2">
      <c r="A32" s="68">
        <v>4</v>
      </c>
      <c r="B32" s="26"/>
      <c r="C32" s="26"/>
      <c r="D32" s="41"/>
      <c r="E32" s="69" t="str">
        <f t="shared" si="0"/>
        <v xml:space="preserve"> </v>
      </c>
      <c r="F32" s="70"/>
      <c r="G32" s="26"/>
      <c r="H32" s="42"/>
      <c r="I32" s="26"/>
      <c r="J32" s="71"/>
      <c r="K32" s="43"/>
      <c r="L32" s="72"/>
      <c r="M32" s="73" t="str">
        <f>IF(OR(
AND(OR(E32&amp;F32=Hilfswerte!$D$1,E32&amp;F32=Hilfswerte!$E$1),OR(H32=Hilfswerte!$C$2,H32=Hilfswerte!$C$7),N32&gt;=Hilfswerte!$D$2),
AND(OR(E32&amp;F32=Hilfswerte!$F$1),OR(H32=Hilfswerte!$C$2,H32=Hilfswerte!$C$7),N32&gt;=Hilfswerte!$F$2),
AND(OR(E32&amp;F32=Hilfswerte!$G$1,E32&amp;F32=Hilfswerte!$H$1),OR(H32=Hilfswerte!$C$2,H32=Hilfswerte!$C$7),N32&gt;=Hilfswerte!$G$2),
AND(OR(E32&amp;F32=Hilfswerte!$I$1),OR(H32=Hilfswerte!$C$2,H32=Hilfswerte!$C$7),N32&gt;=Hilfswerte!$I$2),
AND(OR(E32&amp;F32=Hilfswerte!$J$1,E32&amp;F32=Hilfswerte!$K$1),OR(H32=Hilfswerte!$C$2,H32=Hilfswerte!$C$7),N32&gt;=Hilfswerte!$J$2),
AND(OR(E32&amp;F32=Hilfswerte!$L$1),OR(H32=Hilfswerte!$C$2,H32=Hilfswerte!$C$7),N32&gt;=Hilfswerte!$L$2),
AND(OR(E32&amp;F32=Hilfswerte!$D$1,E32&amp;F32=Hilfswerte!$E$1),OR(H32=Hilfswerte!$C$3,H32=Hilfswerte!$C$7),N32&gt;=Hilfswerte!$D$3),
AND(OR(E32&amp;F32=Hilfswerte!$F$1),OR(H32=Hilfswerte!$C$3,H32=Hilfswerte!$C$7),N32&gt;=Hilfswerte!$F$3),
AND(OR(E32&amp;F32=Hilfswerte!$G$1,E32&amp;F32=Hilfswerte!$H$1),OR(H32=Hilfswerte!$C$3,H32=Hilfswerte!$C$7),N32&gt;=Hilfswerte!$G$3),
AND(OR(E32&amp;F32=Hilfswerte!$I$1),OR(H32=Hilfswerte!$C$3,H32=Hilfswerte!$C$7),N32&gt;=Hilfswerte!$I$3),
AND(OR(E32&amp;F32=Hilfswerte!$J$1,E32&amp;F32=Hilfswerte!$K$1),OR(H32=Hilfswerte!$C$3,H32=Hilfswerte!$C$7),N32&gt;=Hilfswerte!$J$3),
AND(OR(E32&amp;F32=Hilfswerte!$L$1),OR(H32=Hilfswerte!$C$3,H32=Hilfswerte!$C$7),N32&gt;=Hilfswerte!$L$3),
AND(OR(E32&amp;F32=Hilfswerte!$D$1,E32&amp;F32=Hilfswerte!$E$1),OR(H32=Hilfswerte!$C$4,H32=Hilfswerte!$C$5,H32=Hilfswerte!$C$6,H32=Hilfswerte!$C$7),N32&gt;=Hilfswerte!$D$4),
AND(OR(E32&amp;F32=Hilfswerte!$F$1),OR(H32=Hilfswerte!$C$4,H32=Hilfswerte!$C$5,H32=Hilfswerte!$C$6,H32=Hilfswerte!$C$7),N32&gt;=Hilfswerte!$F$4),
AND(OR(E32&amp;F32=Hilfswerte!$G$1,E32&amp;F32=Hilfswerte!$H$1),OR(H32=Hilfswerte!$C$4,H32=Hilfswerte!$C$5,H32=Hilfswerte!$C$6,H32=Hilfswerte!$C$7),N32&gt;=Hilfswerte!$G$4),
AND(OR(E32&amp;F32=Hilfswerte!$I$1),OR(H32=Hilfswerte!$C$4,H32=Hilfswerte!$C$5,H32=Hilfswerte!$C$6,H32=Hilfswerte!$C$7),N32&gt;=Hilfswerte!$I$4),
AND(OR(E32&amp;F32=Hilfswerte!$J$1,E32&amp;F32=Hilfswerte!$K$1),OR(H32=Hilfswerte!$C$4,H32=Hilfswerte!$C$5,H32=Hilfswerte!$C$6,H32=Hilfswerte!$C$7),N32&gt;=Hilfswerte!$J$4),
AND(OR(E32&amp;F32=Hilfswerte!$L$1),OR(H32=Hilfswerte!$C$4,H32=Hilfswerte!$C$5,H32=Hilfswerte!$C$6,H32=Hilfswerte!$C$7),N32&gt;=Hilfswerte!$L$4),
),"X","-")</f>
        <v>-</v>
      </c>
      <c r="N32" s="86">
        <f t="shared" si="1"/>
        <v>0</v>
      </c>
      <c r="O32" s="80"/>
      <c r="P32" s="34">
        <v>97</v>
      </c>
      <c r="Q32" s="31">
        <f t="shared" si="3"/>
        <v>0</v>
      </c>
      <c r="R32" s="32">
        <f>IF(SUM($Q$29:$Q32)&lt;=$E$23,$Q32*$P32,IF(SUM($Q$29:$Q31)&lt;$E$23,(($E$23-SUM($Q$29:$Q31))*$P32),0))</f>
        <v>0</v>
      </c>
      <c r="S32" s="33"/>
      <c r="T32" s="33">
        <f t="shared" si="2"/>
        <v>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 s="5" customFormat="1" x14ac:dyDescent="0.2">
      <c r="A33" s="25">
        <v>5</v>
      </c>
      <c r="B33" s="26"/>
      <c r="C33" s="26"/>
      <c r="D33" s="41"/>
      <c r="E33" s="69" t="str">
        <f t="shared" si="0"/>
        <v xml:space="preserve"> </v>
      </c>
      <c r="F33" s="70"/>
      <c r="G33" s="26"/>
      <c r="H33" s="42"/>
      <c r="I33" s="26"/>
      <c r="J33" s="71"/>
      <c r="K33" s="43"/>
      <c r="L33" s="72"/>
      <c r="M33" s="73" t="str">
        <f>IF(OR(
AND(OR(E33&amp;F33=Hilfswerte!$D$1,E33&amp;F33=Hilfswerte!$E$1),OR(H33=Hilfswerte!$C$2,H33=Hilfswerte!$C$7),N33&gt;=Hilfswerte!$D$2),
AND(OR(E33&amp;F33=Hilfswerte!$F$1),OR(H33=Hilfswerte!$C$2,H33=Hilfswerte!$C$7),N33&gt;=Hilfswerte!$F$2),
AND(OR(E33&amp;F33=Hilfswerte!$G$1,E33&amp;F33=Hilfswerte!$H$1),OR(H33=Hilfswerte!$C$2,H33=Hilfswerte!$C$7),N33&gt;=Hilfswerte!$G$2),
AND(OR(E33&amp;F33=Hilfswerte!$I$1),OR(H33=Hilfswerte!$C$2,H33=Hilfswerte!$C$7),N33&gt;=Hilfswerte!$I$2),
AND(OR(E33&amp;F33=Hilfswerte!$J$1,E33&amp;F33=Hilfswerte!$K$1),OR(H33=Hilfswerte!$C$2,H33=Hilfswerte!$C$7),N33&gt;=Hilfswerte!$J$2),
AND(OR(E33&amp;F33=Hilfswerte!$L$1),OR(H33=Hilfswerte!$C$2,H33=Hilfswerte!$C$7),N33&gt;=Hilfswerte!$L$2),
AND(OR(E33&amp;F33=Hilfswerte!$D$1,E33&amp;F33=Hilfswerte!$E$1),OR(H33=Hilfswerte!$C$3,H33=Hilfswerte!$C$7),N33&gt;=Hilfswerte!$D$3),
AND(OR(E33&amp;F33=Hilfswerte!$F$1),OR(H33=Hilfswerte!$C$3,H33=Hilfswerte!$C$7),N33&gt;=Hilfswerte!$F$3),
AND(OR(E33&amp;F33=Hilfswerte!$G$1,E33&amp;F33=Hilfswerte!$H$1),OR(H33=Hilfswerte!$C$3,H33=Hilfswerte!$C$7),N33&gt;=Hilfswerte!$G$3),
AND(OR(E33&amp;F33=Hilfswerte!$I$1),OR(H33=Hilfswerte!$C$3,H33=Hilfswerte!$C$7),N33&gt;=Hilfswerte!$I$3),
AND(OR(E33&amp;F33=Hilfswerte!$J$1,E33&amp;F33=Hilfswerte!$K$1),OR(H33=Hilfswerte!$C$3,H33=Hilfswerte!$C$7),N33&gt;=Hilfswerte!$J$3),
AND(OR(E33&amp;F33=Hilfswerte!$L$1),OR(H33=Hilfswerte!$C$3,H33=Hilfswerte!$C$7),N33&gt;=Hilfswerte!$L$3),
AND(OR(E33&amp;F33=Hilfswerte!$D$1,E33&amp;F33=Hilfswerte!$E$1),OR(H33=Hilfswerte!$C$4,H33=Hilfswerte!$C$5,H33=Hilfswerte!$C$6,H33=Hilfswerte!$C$7),N33&gt;=Hilfswerte!$D$4),
AND(OR(E33&amp;F33=Hilfswerte!$F$1),OR(H33=Hilfswerte!$C$4,H33=Hilfswerte!$C$5,H33=Hilfswerte!$C$6,H33=Hilfswerte!$C$7),N33&gt;=Hilfswerte!$F$4),
AND(OR(E33&amp;F33=Hilfswerte!$G$1,E33&amp;F33=Hilfswerte!$H$1),OR(H33=Hilfswerte!$C$4,H33=Hilfswerte!$C$5,H33=Hilfswerte!$C$6,H33=Hilfswerte!$C$7),N33&gt;=Hilfswerte!$G$4),
AND(OR(E33&amp;F33=Hilfswerte!$I$1),OR(H33=Hilfswerte!$C$4,H33=Hilfswerte!$C$5,H33=Hilfswerte!$C$6,H33=Hilfswerte!$C$7),N33&gt;=Hilfswerte!$I$4),
AND(OR(E33&amp;F33=Hilfswerte!$J$1,E33&amp;F33=Hilfswerte!$K$1),OR(H33=Hilfswerte!$C$4,H33=Hilfswerte!$C$5,H33=Hilfswerte!$C$6,H33=Hilfswerte!$C$7),N33&gt;=Hilfswerte!$J$4),
AND(OR(E33&amp;F33=Hilfswerte!$L$1),OR(H33=Hilfswerte!$C$4,H33=Hilfswerte!$C$5,H33=Hilfswerte!$C$6,H33=Hilfswerte!$C$7),N33&gt;=Hilfswerte!$L$4),
),"X","-")</f>
        <v>-</v>
      </c>
      <c r="N33" s="86">
        <f t="shared" si="1"/>
        <v>0</v>
      </c>
      <c r="O33" s="80"/>
      <c r="P33" s="34">
        <v>96</v>
      </c>
      <c r="Q33" s="31">
        <f t="shared" si="3"/>
        <v>0</v>
      </c>
      <c r="R33" s="32">
        <f>IF(SUM($Q$29:$Q33)&lt;=$E$23,$Q33*$P33,IF(SUM($Q$29:$Q32)&lt;$E$23,(($E$23-SUM($Q$29:$Q32))*$P33),0))</f>
        <v>0</v>
      </c>
      <c r="S33" s="33"/>
      <c r="T33" s="33">
        <f t="shared" si="2"/>
        <v>0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</row>
    <row r="34" spans="1:156" s="5" customFormat="1" x14ac:dyDescent="0.2">
      <c r="A34" s="68">
        <v>6</v>
      </c>
      <c r="B34" s="26"/>
      <c r="C34" s="26"/>
      <c r="D34" s="41"/>
      <c r="E34" s="69" t="str">
        <f t="shared" si="0"/>
        <v xml:space="preserve"> </v>
      </c>
      <c r="F34" s="70"/>
      <c r="G34" s="40"/>
      <c r="H34" s="42"/>
      <c r="I34" s="26"/>
      <c r="J34" s="71"/>
      <c r="K34" s="43"/>
      <c r="L34" s="72"/>
      <c r="M34" s="73" t="str">
        <f>IF(OR(
AND(OR(E34&amp;F34=Hilfswerte!$D$1,E34&amp;F34=Hilfswerte!$E$1),OR(H34=Hilfswerte!$C$2,H34=Hilfswerte!$C$7),N34&gt;=Hilfswerte!$D$2),
AND(OR(E34&amp;F34=Hilfswerte!$F$1),OR(H34=Hilfswerte!$C$2,H34=Hilfswerte!$C$7),N34&gt;=Hilfswerte!$F$2),
AND(OR(E34&amp;F34=Hilfswerte!$G$1,E34&amp;F34=Hilfswerte!$H$1),OR(H34=Hilfswerte!$C$2,H34=Hilfswerte!$C$7),N34&gt;=Hilfswerte!$G$2),
AND(OR(E34&amp;F34=Hilfswerte!$I$1),OR(H34=Hilfswerte!$C$2,H34=Hilfswerte!$C$7),N34&gt;=Hilfswerte!$I$2),
AND(OR(E34&amp;F34=Hilfswerte!$J$1,E34&amp;F34=Hilfswerte!$K$1),OR(H34=Hilfswerte!$C$2,H34=Hilfswerte!$C$7),N34&gt;=Hilfswerte!$J$2),
AND(OR(E34&amp;F34=Hilfswerte!$L$1),OR(H34=Hilfswerte!$C$2,H34=Hilfswerte!$C$7),N34&gt;=Hilfswerte!$L$2),
AND(OR(E34&amp;F34=Hilfswerte!$D$1,E34&amp;F34=Hilfswerte!$E$1),OR(H34=Hilfswerte!$C$3,H34=Hilfswerte!$C$7),N34&gt;=Hilfswerte!$D$3),
AND(OR(E34&amp;F34=Hilfswerte!$F$1),OR(H34=Hilfswerte!$C$3,H34=Hilfswerte!$C$7),N34&gt;=Hilfswerte!$F$3),
AND(OR(E34&amp;F34=Hilfswerte!$G$1,E34&amp;F34=Hilfswerte!$H$1),OR(H34=Hilfswerte!$C$3,H34=Hilfswerte!$C$7),N34&gt;=Hilfswerte!$G$3),
AND(OR(E34&amp;F34=Hilfswerte!$I$1),OR(H34=Hilfswerte!$C$3,H34=Hilfswerte!$C$7),N34&gt;=Hilfswerte!$I$3),
AND(OR(E34&amp;F34=Hilfswerte!$J$1,E34&amp;F34=Hilfswerte!$K$1),OR(H34=Hilfswerte!$C$3,H34=Hilfswerte!$C$7),N34&gt;=Hilfswerte!$J$3),
AND(OR(E34&amp;F34=Hilfswerte!$L$1),OR(H34=Hilfswerte!$C$3,H34=Hilfswerte!$C$7),N34&gt;=Hilfswerte!$L$3),
AND(OR(E34&amp;F34=Hilfswerte!$D$1,E34&amp;F34=Hilfswerte!$E$1),OR(H34=Hilfswerte!$C$4,H34=Hilfswerte!$C$5,H34=Hilfswerte!$C$6,H34=Hilfswerte!$C$7),N34&gt;=Hilfswerte!$D$4),
AND(OR(E34&amp;F34=Hilfswerte!$F$1),OR(H34=Hilfswerte!$C$4,H34=Hilfswerte!$C$5,H34=Hilfswerte!$C$6,H34=Hilfswerte!$C$7),N34&gt;=Hilfswerte!$F$4),
AND(OR(E34&amp;F34=Hilfswerte!$G$1,E34&amp;F34=Hilfswerte!$H$1),OR(H34=Hilfswerte!$C$4,H34=Hilfswerte!$C$5,H34=Hilfswerte!$C$6,H34=Hilfswerte!$C$7),N34&gt;=Hilfswerte!$G$4),
AND(OR(E34&amp;F34=Hilfswerte!$I$1),OR(H34=Hilfswerte!$C$4,H34=Hilfswerte!$C$5,H34=Hilfswerte!$C$6,H34=Hilfswerte!$C$7),N34&gt;=Hilfswerte!$I$4),
AND(OR(E34&amp;F34=Hilfswerte!$J$1,E34&amp;F34=Hilfswerte!$K$1),OR(H34=Hilfswerte!$C$4,H34=Hilfswerte!$C$5,H34=Hilfswerte!$C$6,H34=Hilfswerte!$C$7),N34&gt;=Hilfswerte!$J$4),
AND(OR(E34&amp;F34=Hilfswerte!$L$1),OR(H34=Hilfswerte!$C$4,H34=Hilfswerte!$C$5,H34=Hilfswerte!$C$6,H34=Hilfswerte!$C$7),N34&gt;=Hilfswerte!$L$4),
),"X","-")</f>
        <v>-</v>
      </c>
      <c r="N34" s="86">
        <f t="shared" si="1"/>
        <v>0</v>
      </c>
      <c r="O34" s="80"/>
      <c r="P34" s="34">
        <v>95</v>
      </c>
      <c r="Q34" s="31">
        <f t="shared" si="3"/>
        <v>0</v>
      </c>
      <c r="R34" s="32">
        <f>IF(SUM($Q$29:$Q34)&lt;=$E$23,$Q34*$P34,IF(SUM($Q$29:$Q33)&lt;$E$23,(($E$23-SUM($Q$29:$Q33))*$P34),0))</f>
        <v>0</v>
      </c>
      <c r="S34" s="33"/>
      <c r="T34" s="33">
        <f t="shared" si="2"/>
        <v>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s="5" customFormat="1" x14ac:dyDescent="0.2">
      <c r="A35" s="25">
        <v>7</v>
      </c>
      <c r="B35" s="26"/>
      <c r="C35" s="26"/>
      <c r="D35" s="41"/>
      <c r="E35" s="69" t="str">
        <f t="shared" si="0"/>
        <v xml:space="preserve"> </v>
      </c>
      <c r="F35" s="70"/>
      <c r="G35" s="26"/>
      <c r="H35" s="42"/>
      <c r="I35" s="26"/>
      <c r="J35" s="71"/>
      <c r="K35" s="43"/>
      <c r="L35" s="72"/>
      <c r="M35" s="73" t="str">
        <f>IF(OR(
AND(OR(E35&amp;F35=Hilfswerte!$D$1,E35&amp;F35=Hilfswerte!$E$1),OR(H35=Hilfswerte!$C$2,H35=Hilfswerte!$C$7),N35&gt;=Hilfswerte!$D$2),
AND(OR(E35&amp;F35=Hilfswerte!$F$1),OR(H35=Hilfswerte!$C$2,H35=Hilfswerte!$C$7),N35&gt;=Hilfswerte!$F$2),
AND(OR(E35&amp;F35=Hilfswerte!$G$1,E35&amp;F35=Hilfswerte!$H$1),OR(H35=Hilfswerte!$C$2,H35=Hilfswerte!$C$7),N35&gt;=Hilfswerte!$G$2),
AND(OR(E35&amp;F35=Hilfswerte!$I$1),OR(H35=Hilfswerte!$C$2,H35=Hilfswerte!$C$7),N35&gt;=Hilfswerte!$I$2),
AND(OR(E35&amp;F35=Hilfswerte!$J$1,E35&amp;F35=Hilfswerte!$K$1),OR(H35=Hilfswerte!$C$2,H35=Hilfswerte!$C$7),N35&gt;=Hilfswerte!$J$2),
AND(OR(E35&amp;F35=Hilfswerte!$L$1),OR(H35=Hilfswerte!$C$2,H35=Hilfswerte!$C$7),N35&gt;=Hilfswerte!$L$2),
AND(OR(E35&amp;F35=Hilfswerte!$D$1,E35&amp;F35=Hilfswerte!$E$1),OR(H35=Hilfswerte!$C$3,H35=Hilfswerte!$C$7),N35&gt;=Hilfswerte!$D$3),
AND(OR(E35&amp;F35=Hilfswerte!$F$1),OR(H35=Hilfswerte!$C$3,H35=Hilfswerte!$C$7),N35&gt;=Hilfswerte!$F$3),
AND(OR(E35&amp;F35=Hilfswerte!$G$1,E35&amp;F35=Hilfswerte!$H$1),OR(H35=Hilfswerte!$C$3,H35=Hilfswerte!$C$7),N35&gt;=Hilfswerte!$G$3),
AND(OR(E35&amp;F35=Hilfswerte!$I$1),OR(H35=Hilfswerte!$C$3,H35=Hilfswerte!$C$7),N35&gt;=Hilfswerte!$I$3),
AND(OR(E35&amp;F35=Hilfswerte!$J$1,E35&amp;F35=Hilfswerte!$K$1),OR(H35=Hilfswerte!$C$3,H35=Hilfswerte!$C$7),N35&gt;=Hilfswerte!$J$3),
AND(OR(E35&amp;F35=Hilfswerte!$L$1),OR(H35=Hilfswerte!$C$3,H35=Hilfswerte!$C$7),N35&gt;=Hilfswerte!$L$3),
AND(OR(E35&amp;F35=Hilfswerte!$D$1,E35&amp;F35=Hilfswerte!$E$1),OR(H35=Hilfswerte!$C$4,H35=Hilfswerte!$C$5,H35=Hilfswerte!$C$6,H35=Hilfswerte!$C$7),N35&gt;=Hilfswerte!$D$4),
AND(OR(E35&amp;F35=Hilfswerte!$F$1),OR(H35=Hilfswerte!$C$4,H35=Hilfswerte!$C$5,H35=Hilfswerte!$C$6,H35=Hilfswerte!$C$7),N35&gt;=Hilfswerte!$F$4),
AND(OR(E35&amp;F35=Hilfswerte!$G$1,E35&amp;F35=Hilfswerte!$H$1),OR(H35=Hilfswerte!$C$4,H35=Hilfswerte!$C$5,H35=Hilfswerte!$C$6,H35=Hilfswerte!$C$7),N35&gt;=Hilfswerte!$G$4),
AND(OR(E35&amp;F35=Hilfswerte!$I$1),OR(H35=Hilfswerte!$C$4,H35=Hilfswerte!$C$5,H35=Hilfswerte!$C$6,H35=Hilfswerte!$C$7),N35&gt;=Hilfswerte!$I$4),
AND(OR(E35&amp;F35=Hilfswerte!$J$1,E35&amp;F35=Hilfswerte!$K$1),OR(H35=Hilfswerte!$C$4,H35=Hilfswerte!$C$5,H35=Hilfswerte!$C$6,H35=Hilfswerte!$C$7),N35&gt;=Hilfswerte!$J$4),
AND(OR(E35&amp;F35=Hilfswerte!$L$1),OR(H35=Hilfswerte!$C$4,H35=Hilfswerte!$C$5,H35=Hilfswerte!$C$6,H35=Hilfswerte!$C$7),N35&gt;=Hilfswerte!$L$4),
),"X","-")</f>
        <v>-</v>
      </c>
      <c r="N35" s="86">
        <f t="shared" si="1"/>
        <v>0</v>
      </c>
      <c r="O35" s="80"/>
      <c r="P35" s="34">
        <v>94</v>
      </c>
      <c r="Q35" s="31">
        <f t="shared" si="3"/>
        <v>0</v>
      </c>
      <c r="R35" s="32">
        <f>IF(SUM($Q$29:$Q35)&lt;=$E$23,$Q35*$P35,IF(SUM($Q$29:$Q34)&lt;$E$23,(($E$23-SUM($Q$29:$Q34))*$P35),0))</f>
        <v>0</v>
      </c>
      <c r="S35" s="33"/>
      <c r="T35" s="33">
        <f t="shared" si="2"/>
        <v>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</row>
    <row r="36" spans="1:156" s="5" customFormat="1" x14ac:dyDescent="0.2">
      <c r="A36" s="68">
        <v>8</v>
      </c>
      <c r="B36" s="26"/>
      <c r="C36" s="26"/>
      <c r="D36" s="41"/>
      <c r="E36" s="69" t="str">
        <f t="shared" si="0"/>
        <v xml:space="preserve"> </v>
      </c>
      <c r="F36" s="70"/>
      <c r="G36" s="26"/>
      <c r="H36" s="42"/>
      <c r="I36" s="26"/>
      <c r="J36" s="71"/>
      <c r="K36" s="43"/>
      <c r="L36" s="72"/>
      <c r="M36" s="73" t="str">
        <f>IF(OR(
AND(OR(E36&amp;F36=Hilfswerte!$D$1,E36&amp;F36=Hilfswerte!$E$1),OR(H36=Hilfswerte!$C$2,H36=Hilfswerte!$C$7),N36&gt;=Hilfswerte!$D$2),
AND(OR(E36&amp;F36=Hilfswerte!$F$1),OR(H36=Hilfswerte!$C$2,H36=Hilfswerte!$C$7),N36&gt;=Hilfswerte!$F$2),
AND(OR(E36&amp;F36=Hilfswerte!$G$1,E36&amp;F36=Hilfswerte!$H$1),OR(H36=Hilfswerte!$C$2,H36=Hilfswerte!$C$7),N36&gt;=Hilfswerte!$G$2),
AND(OR(E36&amp;F36=Hilfswerte!$I$1),OR(H36=Hilfswerte!$C$2,H36=Hilfswerte!$C$7),N36&gt;=Hilfswerte!$I$2),
AND(OR(E36&amp;F36=Hilfswerte!$J$1,E36&amp;F36=Hilfswerte!$K$1),OR(H36=Hilfswerte!$C$2,H36=Hilfswerte!$C$7),N36&gt;=Hilfswerte!$J$2),
AND(OR(E36&amp;F36=Hilfswerte!$L$1),OR(H36=Hilfswerte!$C$2,H36=Hilfswerte!$C$7),N36&gt;=Hilfswerte!$L$2),
AND(OR(E36&amp;F36=Hilfswerte!$D$1,E36&amp;F36=Hilfswerte!$E$1),OR(H36=Hilfswerte!$C$3,H36=Hilfswerte!$C$7),N36&gt;=Hilfswerte!$D$3),
AND(OR(E36&amp;F36=Hilfswerte!$F$1),OR(H36=Hilfswerte!$C$3,H36=Hilfswerte!$C$7),N36&gt;=Hilfswerte!$F$3),
AND(OR(E36&amp;F36=Hilfswerte!$G$1,E36&amp;F36=Hilfswerte!$H$1),OR(H36=Hilfswerte!$C$3,H36=Hilfswerte!$C$7),N36&gt;=Hilfswerte!$G$3),
AND(OR(E36&amp;F36=Hilfswerte!$I$1),OR(H36=Hilfswerte!$C$3,H36=Hilfswerte!$C$7),N36&gt;=Hilfswerte!$I$3),
AND(OR(E36&amp;F36=Hilfswerte!$J$1,E36&amp;F36=Hilfswerte!$K$1),OR(H36=Hilfswerte!$C$3,H36=Hilfswerte!$C$7),N36&gt;=Hilfswerte!$J$3),
AND(OR(E36&amp;F36=Hilfswerte!$L$1),OR(H36=Hilfswerte!$C$3,H36=Hilfswerte!$C$7),N36&gt;=Hilfswerte!$L$3),
AND(OR(E36&amp;F36=Hilfswerte!$D$1,E36&amp;F36=Hilfswerte!$E$1),OR(H36=Hilfswerte!$C$4,H36=Hilfswerte!$C$5,H36=Hilfswerte!$C$6,H36=Hilfswerte!$C$7),N36&gt;=Hilfswerte!$D$4),
AND(OR(E36&amp;F36=Hilfswerte!$F$1),OR(H36=Hilfswerte!$C$4,H36=Hilfswerte!$C$5,H36=Hilfswerte!$C$6,H36=Hilfswerte!$C$7),N36&gt;=Hilfswerte!$F$4),
AND(OR(E36&amp;F36=Hilfswerte!$G$1,E36&amp;F36=Hilfswerte!$H$1),OR(H36=Hilfswerte!$C$4,H36=Hilfswerte!$C$5,H36=Hilfswerte!$C$6,H36=Hilfswerte!$C$7),N36&gt;=Hilfswerte!$G$4),
AND(OR(E36&amp;F36=Hilfswerte!$I$1),OR(H36=Hilfswerte!$C$4,H36=Hilfswerte!$C$5,H36=Hilfswerte!$C$6,H36=Hilfswerte!$C$7),N36&gt;=Hilfswerte!$I$4),
AND(OR(E36&amp;F36=Hilfswerte!$J$1,E36&amp;F36=Hilfswerte!$K$1),OR(H36=Hilfswerte!$C$4,H36=Hilfswerte!$C$5,H36=Hilfswerte!$C$6,H36=Hilfswerte!$C$7),N36&gt;=Hilfswerte!$J$4),
AND(OR(E36&amp;F36=Hilfswerte!$L$1),OR(H36=Hilfswerte!$C$4,H36=Hilfswerte!$C$5,H36=Hilfswerte!$C$6,H36=Hilfswerte!$C$7),N36&gt;=Hilfswerte!$L$4),
),"X","-")</f>
        <v>-</v>
      </c>
      <c r="N36" s="86">
        <f t="shared" si="1"/>
        <v>0</v>
      </c>
      <c r="O36" s="80"/>
      <c r="P36" s="34">
        <v>93</v>
      </c>
      <c r="Q36" s="31">
        <f t="shared" si="3"/>
        <v>0</v>
      </c>
      <c r="R36" s="32">
        <f>IF(SUM($Q$29:$Q36)&lt;=$E$23,$Q36*$P36,IF(SUM($Q$29:$Q35)&lt;$E$23,(($E$23-SUM($Q$29:$Q35))*$P36),0))</f>
        <v>0</v>
      </c>
      <c r="S36" s="33"/>
      <c r="T36" s="33">
        <f t="shared" si="2"/>
        <v>0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</row>
    <row r="37" spans="1:156" s="5" customFormat="1" x14ac:dyDescent="0.2">
      <c r="A37" s="25">
        <v>9</v>
      </c>
      <c r="B37" s="26"/>
      <c r="C37" s="26"/>
      <c r="D37" s="41"/>
      <c r="E37" s="69" t="str">
        <f t="shared" si="0"/>
        <v xml:space="preserve"> </v>
      </c>
      <c r="F37" s="70"/>
      <c r="G37" s="26"/>
      <c r="H37" s="42"/>
      <c r="I37" s="26"/>
      <c r="J37" s="71"/>
      <c r="K37" s="43" t="s">
        <v>40</v>
      </c>
      <c r="L37" s="72"/>
      <c r="M37" s="73" t="str">
        <f>IF(OR(
AND(OR(E37&amp;F37=Hilfswerte!$D$1,E37&amp;F37=Hilfswerte!$E$1),OR(H37=Hilfswerte!$C$2,H37=Hilfswerte!$C$7),N37&gt;=Hilfswerte!$D$2),
AND(OR(E37&amp;F37=Hilfswerte!$F$1),OR(H37=Hilfswerte!$C$2,H37=Hilfswerte!$C$7),N37&gt;=Hilfswerte!$F$2),
AND(OR(E37&amp;F37=Hilfswerte!$G$1,E37&amp;F37=Hilfswerte!$H$1),OR(H37=Hilfswerte!$C$2,H37=Hilfswerte!$C$7),N37&gt;=Hilfswerte!$G$2),
AND(OR(E37&amp;F37=Hilfswerte!$I$1),OR(H37=Hilfswerte!$C$2,H37=Hilfswerte!$C$7),N37&gt;=Hilfswerte!$I$2),
AND(OR(E37&amp;F37=Hilfswerte!$J$1,E37&amp;F37=Hilfswerte!$K$1),OR(H37=Hilfswerte!$C$2,H37=Hilfswerte!$C$7),N37&gt;=Hilfswerte!$J$2),
AND(OR(E37&amp;F37=Hilfswerte!$L$1),OR(H37=Hilfswerte!$C$2,H37=Hilfswerte!$C$7),N37&gt;=Hilfswerte!$L$2),
AND(OR(E37&amp;F37=Hilfswerte!$D$1,E37&amp;F37=Hilfswerte!$E$1),OR(H37=Hilfswerte!$C$3,H37=Hilfswerte!$C$7),N37&gt;=Hilfswerte!$D$3),
AND(OR(E37&amp;F37=Hilfswerte!$F$1),OR(H37=Hilfswerte!$C$3,H37=Hilfswerte!$C$7),N37&gt;=Hilfswerte!$F$3),
AND(OR(E37&amp;F37=Hilfswerte!$G$1,E37&amp;F37=Hilfswerte!$H$1),OR(H37=Hilfswerte!$C$3,H37=Hilfswerte!$C$7),N37&gt;=Hilfswerte!$G$3),
AND(OR(E37&amp;F37=Hilfswerte!$I$1),OR(H37=Hilfswerte!$C$3,H37=Hilfswerte!$C$7),N37&gt;=Hilfswerte!$I$3),
AND(OR(E37&amp;F37=Hilfswerte!$J$1,E37&amp;F37=Hilfswerte!$K$1),OR(H37=Hilfswerte!$C$3,H37=Hilfswerte!$C$7),N37&gt;=Hilfswerte!$J$3),
AND(OR(E37&amp;F37=Hilfswerte!$L$1),OR(H37=Hilfswerte!$C$3,H37=Hilfswerte!$C$7),N37&gt;=Hilfswerte!$L$3),
AND(OR(E37&amp;F37=Hilfswerte!$D$1,E37&amp;F37=Hilfswerte!$E$1),OR(H37=Hilfswerte!$C$4,H37=Hilfswerte!$C$5,H37=Hilfswerte!$C$6,H37=Hilfswerte!$C$7),N37&gt;=Hilfswerte!$D$4),
AND(OR(E37&amp;F37=Hilfswerte!$F$1),OR(H37=Hilfswerte!$C$4,H37=Hilfswerte!$C$5,H37=Hilfswerte!$C$6,H37=Hilfswerte!$C$7),N37&gt;=Hilfswerte!$F$4),
AND(OR(E37&amp;F37=Hilfswerte!$G$1,E37&amp;F37=Hilfswerte!$H$1),OR(H37=Hilfswerte!$C$4,H37=Hilfswerte!$C$5,H37=Hilfswerte!$C$6,H37=Hilfswerte!$C$7),N37&gt;=Hilfswerte!$G$4),
AND(OR(E37&amp;F37=Hilfswerte!$I$1),OR(H37=Hilfswerte!$C$4,H37=Hilfswerte!$C$5,H37=Hilfswerte!$C$6,H37=Hilfswerte!$C$7),N37&gt;=Hilfswerte!$I$4),
AND(OR(E37&amp;F37=Hilfswerte!$J$1,E37&amp;F37=Hilfswerte!$K$1),OR(H37=Hilfswerte!$C$4,H37=Hilfswerte!$C$5,H37=Hilfswerte!$C$6,H37=Hilfswerte!$C$7),N37&gt;=Hilfswerte!$J$4),
AND(OR(E37&amp;F37=Hilfswerte!$L$1),OR(H37=Hilfswerte!$C$4,H37=Hilfswerte!$C$5,H37=Hilfswerte!$C$6,H37=Hilfswerte!$C$7),N37&gt;=Hilfswerte!$L$4),
),"X","-")</f>
        <v>-</v>
      </c>
      <c r="N37" s="86">
        <f t="shared" si="1"/>
        <v>0</v>
      </c>
      <c r="O37" s="80"/>
      <c r="P37" s="34">
        <v>92</v>
      </c>
      <c r="Q37" s="31">
        <f t="shared" si="3"/>
        <v>0</v>
      </c>
      <c r="R37" s="32">
        <f>IF(SUM($Q$29:$Q37)&lt;=$E$23,$Q37*$P37,IF(SUM($Q$29:$Q36)&lt;$E$23,(($E$23-SUM($Q$29:$Q36))*$P37),0))</f>
        <v>0</v>
      </c>
      <c r="S37" s="33"/>
      <c r="T37" s="33">
        <f t="shared" si="2"/>
        <v>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 s="5" customFormat="1" x14ac:dyDescent="0.2">
      <c r="A38" s="68">
        <v>10</v>
      </c>
      <c r="B38" s="26"/>
      <c r="C38" s="26"/>
      <c r="D38" s="41"/>
      <c r="E38" s="69" t="str">
        <f t="shared" si="0"/>
        <v xml:space="preserve"> </v>
      </c>
      <c r="F38" s="70"/>
      <c r="G38" s="26"/>
      <c r="H38" s="42"/>
      <c r="I38" s="26"/>
      <c r="J38" s="71"/>
      <c r="K38" s="43"/>
      <c r="L38" s="72"/>
      <c r="M38" s="73" t="str">
        <f>IF(OR(
AND(OR(E38&amp;F38=Hilfswerte!$D$1,E38&amp;F38=Hilfswerte!$E$1),OR(H38=Hilfswerte!$C$2,H38=Hilfswerte!$C$7),N38&gt;=Hilfswerte!$D$2),
AND(OR(E38&amp;F38=Hilfswerte!$F$1),OR(H38=Hilfswerte!$C$2,H38=Hilfswerte!$C$7),N38&gt;=Hilfswerte!$F$2),
AND(OR(E38&amp;F38=Hilfswerte!$G$1,E38&amp;F38=Hilfswerte!$H$1),OR(H38=Hilfswerte!$C$2,H38=Hilfswerte!$C$7),N38&gt;=Hilfswerte!$G$2),
AND(OR(E38&amp;F38=Hilfswerte!$I$1),OR(H38=Hilfswerte!$C$2,H38=Hilfswerte!$C$7),N38&gt;=Hilfswerte!$I$2),
AND(OR(E38&amp;F38=Hilfswerte!$J$1,E38&amp;F38=Hilfswerte!$K$1),OR(H38=Hilfswerte!$C$2,H38=Hilfswerte!$C$7),N38&gt;=Hilfswerte!$J$2),
AND(OR(E38&amp;F38=Hilfswerte!$L$1),OR(H38=Hilfswerte!$C$2,H38=Hilfswerte!$C$7),N38&gt;=Hilfswerte!$L$2),
AND(OR(E38&amp;F38=Hilfswerte!$D$1,E38&amp;F38=Hilfswerte!$E$1),OR(H38=Hilfswerte!$C$3,H38=Hilfswerte!$C$7),N38&gt;=Hilfswerte!$D$3),
AND(OR(E38&amp;F38=Hilfswerte!$F$1),OR(H38=Hilfswerte!$C$3,H38=Hilfswerte!$C$7),N38&gt;=Hilfswerte!$F$3),
AND(OR(E38&amp;F38=Hilfswerte!$G$1,E38&amp;F38=Hilfswerte!$H$1),OR(H38=Hilfswerte!$C$3,H38=Hilfswerte!$C$7),N38&gt;=Hilfswerte!$G$3),
AND(OR(E38&amp;F38=Hilfswerte!$I$1),OR(H38=Hilfswerte!$C$3,H38=Hilfswerte!$C$7),N38&gt;=Hilfswerte!$I$3),
AND(OR(E38&amp;F38=Hilfswerte!$J$1,E38&amp;F38=Hilfswerte!$K$1),OR(H38=Hilfswerte!$C$3,H38=Hilfswerte!$C$7),N38&gt;=Hilfswerte!$J$3),
AND(OR(E38&amp;F38=Hilfswerte!$L$1),OR(H38=Hilfswerte!$C$3,H38=Hilfswerte!$C$7),N38&gt;=Hilfswerte!$L$3),
AND(OR(E38&amp;F38=Hilfswerte!$D$1,E38&amp;F38=Hilfswerte!$E$1),OR(H38=Hilfswerte!$C$4,H38=Hilfswerte!$C$5,H38=Hilfswerte!$C$6,H38=Hilfswerte!$C$7),N38&gt;=Hilfswerte!$D$4),
AND(OR(E38&amp;F38=Hilfswerte!$F$1),OR(H38=Hilfswerte!$C$4,H38=Hilfswerte!$C$5,H38=Hilfswerte!$C$6,H38=Hilfswerte!$C$7),N38&gt;=Hilfswerte!$F$4),
AND(OR(E38&amp;F38=Hilfswerte!$G$1,E38&amp;F38=Hilfswerte!$H$1),OR(H38=Hilfswerte!$C$4,H38=Hilfswerte!$C$5,H38=Hilfswerte!$C$6,H38=Hilfswerte!$C$7),N38&gt;=Hilfswerte!$G$4),
AND(OR(E38&amp;F38=Hilfswerte!$I$1),OR(H38=Hilfswerte!$C$4,H38=Hilfswerte!$C$5,H38=Hilfswerte!$C$6,H38=Hilfswerte!$C$7),N38&gt;=Hilfswerte!$I$4),
AND(OR(E38&amp;F38=Hilfswerte!$J$1,E38&amp;F38=Hilfswerte!$K$1),OR(H38=Hilfswerte!$C$4,H38=Hilfswerte!$C$5,H38=Hilfswerte!$C$6,H38=Hilfswerte!$C$7),N38&gt;=Hilfswerte!$J$4),
AND(OR(E38&amp;F38=Hilfswerte!$L$1),OR(H38=Hilfswerte!$C$4,H38=Hilfswerte!$C$5,H38=Hilfswerte!$C$6,H38=Hilfswerte!$C$7),N38&gt;=Hilfswerte!$L$4),
),"X","-")</f>
        <v>-</v>
      </c>
      <c r="N38" s="86">
        <f t="shared" si="1"/>
        <v>0</v>
      </c>
      <c r="O38" s="80"/>
      <c r="P38" s="34">
        <v>91</v>
      </c>
      <c r="Q38" s="31">
        <f t="shared" si="3"/>
        <v>0</v>
      </c>
      <c r="R38" s="32">
        <f>IF(SUM($Q$29:$Q38)&lt;=$E$23,$Q38*$P38,IF(SUM($Q$29:$Q37)&lt;$E$23,(($E$23-SUM($Q$29:$Q37))*$P38),0))</f>
        <v>0</v>
      </c>
      <c r="S38" s="33"/>
      <c r="T38" s="33">
        <f t="shared" si="2"/>
        <v>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 s="5" customFormat="1" x14ac:dyDescent="0.2">
      <c r="A39" s="25">
        <v>11</v>
      </c>
      <c r="B39" s="26"/>
      <c r="C39" s="26"/>
      <c r="D39" s="41"/>
      <c r="E39" s="69" t="str">
        <f t="shared" si="0"/>
        <v xml:space="preserve"> </v>
      </c>
      <c r="F39" s="70"/>
      <c r="G39" s="26"/>
      <c r="H39" s="42"/>
      <c r="I39" s="26"/>
      <c r="J39" s="71"/>
      <c r="K39" s="43"/>
      <c r="L39" s="72"/>
      <c r="M39" s="73" t="str">
        <f>IF(OR(
AND(OR(E39&amp;F39=Hilfswerte!$D$1,E39&amp;F39=Hilfswerte!$E$1),OR(H39=Hilfswerte!$C$2,H39=Hilfswerte!$C$7),N39&gt;=Hilfswerte!$D$2),
AND(OR(E39&amp;F39=Hilfswerte!$F$1),OR(H39=Hilfswerte!$C$2,H39=Hilfswerte!$C$7),N39&gt;=Hilfswerte!$F$2),
AND(OR(E39&amp;F39=Hilfswerte!$G$1,E39&amp;F39=Hilfswerte!$H$1),OR(H39=Hilfswerte!$C$2,H39=Hilfswerte!$C$7),N39&gt;=Hilfswerte!$G$2),
AND(OR(E39&amp;F39=Hilfswerte!$I$1),OR(H39=Hilfswerte!$C$2,H39=Hilfswerte!$C$7),N39&gt;=Hilfswerte!$I$2),
AND(OR(E39&amp;F39=Hilfswerte!$J$1,E39&amp;F39=Hilfswerte!$K$1),OR(H39=Hilfswerte!$C$2,H39=Hilfswerte!$C$7),N39&gt;=Hilfswerte!$J$2),
AND(OR(E39&amp;F39=Hilfswerte!$L$1),OR(H39=Hilfswerte!$C$2,H39=Hilfswerte!$C$7),N39&gt;=Hilfswerte!$L$2),
AND(OR(E39&amp;F39=Hilfswerte!$D$1,E39&amp;F39=Hilfswerte!$E$1),OR(H39=Hilfswerte!$C$3,H39=Hilfswerte!$C$7),N39&gt;=Hilfswerte!$D$3),
AND(OR(E39&amp;F39=Hilfswerte!$F$1),OR(H39=Hilfswerte!$C$3,H39=Hilfswerte!$C$7),N39&gt;=Hilfswerte!$F$3),
AND(OR(E39&amp;F39=Hilfswerte!$G$1,E39&amp;F39=Hilfswerte!$H$1),OR(H39=Hilfswerte!$C$3,H39=Hilfswerte!$C$7),N39&gt;=Hilfswerte!$G$3),
AND(OR(E39&amp;F39=Hilfswerte!$I$1),OR(H39=Hilfswerte!$C$3,H39=Hilfswerte!$C$7),N39&gt;=Hilfswerte!$I$3),
AND(OR(E39&amp;F39=Hilfswerte!$J$1,E39&amp;F39=Hilfswerte!$K$1),OR(H39=Hilfswerte!$C$3,H39=Hilfswerte!$C$7),N39&gt;=Hilfswerte!$J$3),
AND(OR(E39&amp;F39=Hilfswerte!$L$1),OR(H39=Hilfswerte!$C$3,H39=Hilfswerte!$C$7),N39&gt;=Hilfswerte!$L$3),
AND(OR(E39&amp;F39=Hilfswerte!$D$1,E39&amp;F39=Hilfswerte!$E$1),OR(H39=Hilfswerte!$C$4,H39=Hilfswerte!$C$5,H39=Hilfswerte!$C$6,H39=Hilfswerte!$C$7),N39&gt;=Hilfswerte!$D$4),
AND(OR(E39&amp;F39=Hilfswerte!$F$1),OR(H39=Hilfswerte!$C$4,H39=Hilfswerte!$C$5,H39=Hilfswerte!$C$6,H39=Hilfswerte!$C$7),N39&gt;=Hilfswerte!$F$4),
AND(OR(E39&amp;F39=Hilfswerte!$G$1,E39&amp;F39=Hilfswerte!$H$1),OR(H39=Hilfswerte!$C$4,H39=Hilfswerte!$C$5,H39=Hilfswerte!$C$6,H39=Hilfswerte!$C$7),N39&gt;=Hilfswerte!$G$4),
AND(OR(E39&amp;F39=Hilfswerte!$I$1),OR(H39=Hilfswerte!$C$4,H39=Hilfswerte!$C$5,H39=Hilfswerte!$C$6,H39=Hilfswerte!$C$7),N39&gt;=Hilfswerte!$I$4),
AND(OR(E39&amp;F39=Hilfswerte!$J$1,E39&amp;F39=Hilfswerte!$K$1),OR(H39=Hilfswerte!$C$4,H39=Hilfswerte!$C$5,H39=Hilfswerte!$C$6,H39=Hilfswerte!$C$7),N39&gt;=Hilfswerte!$J$4),
AND(OR(E39&amp;F39=Hilfswerte!$L$1),OR(H39=Hilfswerte!$C$4,H39=Hilfswerte!$C$5,H39=Hilfswerte!$C$6,H39=Hilfswerte!$C$7),N39&gt;=Hilfswerte!$L$4),
),"X","-")</f>
        <v>-</v>
      </c>
      <c r="N39" s="86">
        <f t="shared" si="1"/>
        <v>0</v>
      </c>
      <c r="O39" s="80"/>
      <c r="P39" s="34">
        <v>90</v>
      </c>
      <c r="Q39" s="31">
        <f t="shared" si="3"/>
        <v>0</v>
      </c>
      <c r="R39" s="32">
        <f>IF(SUM($Q$29:$Q39)&lt;=$E$23,$Q39*$P39,IF(SUM($Q$29:$Q38)&lt;$E$23,(($E$23-SUM($Q$29:$Q38))*$P39),0))</f>
        <v>0</v>
      </c>
      <c r="S39" s="33"/>
      <c r="T39" s="33">
        <f t="shared" si="2"/>
        <v>0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</row>
    <row r="40" spans="1:156" s="5" customFormat="1" x14ac:dyDescent="0.2">
      <c r="A40" s="68">
        <v>12</v>
      </c>
      <c r="B40" s="26"/>
      <c r="C40" s="26"/>
      <c r="D40" s="41"/>
      <c r="E40" s="69" t="str">
        <f t="shared" si="0"/>
        <v xml:space="preserve"> </v>
      </c>
      <c r="F40" s="70"/>
      <c r="G40" s="26"/>
      <c r="H40" s="42"/>
      <c r="I40" s="26"/>
      <c r="J40" s="71"/>
      <c r="K40" s="43"/>
      <c r="L40" s="72"/>
      <c r="M40" s="73" t="str">
        <f>IF(OR(
AND(OR(E40&amp;F40=Hilfswerte!$D$1,E40&amp;F40=Hilfswerte!$E$1),OR(H40=Hilfswerte!$C$2,H40=Hilfswerte!$C$7),N40&gt;=Hilfswerte!$D$2),
AND(OR(E40&amp;F40=Hilfswerte!$F$1),OR(H40=Hilfswerte!$C$2,H40=Hilfswerte!$C$7),N40&gt;=Hilfswerte!$F$2),
AND(OR(E40&amp;F40=Hilfswerte!$G$1,E40&amp;F40=Hilfswerte!$H$1),OR(H40=Hilfswerte!$C$2,H40=Hilfswerte!$C$7),N40&gt;=Hilfswerte!$G$2),
AND(OR(E40&amp;F40=Hilfswerte!$I$1),OR(H40=Hilfswerte!$C$2,H40=Hilfswerte!$C$7),N40&gt;=Hilfswerte!$I$2),
AND(OR(E40&amp;F40=Hilfswerte!$J$1,E40&amp;F40=Hilfswerte!$K$1),OR(H40=Hilfswerte!$C$2,H40=Hilfswerte!$C$7),N40&gt;=Hilfswerte!$J$2),
AND(OR(E40&amp;F40=Hilfswerte!$L$1),OR(H40=Hilfswerte!$C$2,H40=Hilfswerte!$C$7),N40&gt;=Hilfswerte!$L$2),
AND(OR(E40&amp;F40=Hilfswerte!$D$1,E40&amp;F40=Hilfswerte!$E$1),OR(H40=Hilfswerte!$C$3,H40=Hilfswerte!$C$7),N40&gt;=Hilfswerte!$D$3),
AND(OR(E40&amp;F40=Hilfswerte!$F$1),OR(H40=Hilfswerte!$C$3,H40=Hilfswerte!$C$7),N40&gt;=Hilfswerte!$F$3),
AND(OR(E40&amp;F40=Hilfswerte!$G$1,E40&amp;F40=Hilfswerte!$H$1),OR(H40=Hilfswerte!$C$3,H40=Hilfswerte!$C$7),N40&gt;=Hilfswerte!$G$3),
AND(OR(E40&amp;F40=Hilfswerte!$I$1),OR(H40=Hilfswerte!$C$3,H40=Hilfswerte!$C$7),N40&gt;=Hilfswerte!$I$3),
AND(OR(E40&amp;F40=Hilfswerte!$J$1,E40&amp;F40=Hilfswerte!$K$1),OR(H40=Hilfswerte!$C$3,H40=Hilfswerte!$C$7),N40&gt;=Hilfswerte!$J$3),
AND(OR(E40&amp;F40=Hilfswerte!$L$1),OR(H40=Hilfswerte!$C$3,H40=Hilfswerte!$C$7),N40&gt;=Hilfswerte!$L$3),
AND(OR(E40&amp;F40=Hilfswerte!$D$1,E40&amp;F40=Hilfswerte!$E$1),OR(H40=Hilfswerte!$C$4,H40=Hilfswerte!$C$5,H40=Hilfswerte!$C$6,H40=Hilfswerte!$C$7),N40&gt;=Hilfswerte!$D$4),
AND(OR(E40&amp;F40=Hilfswerte!$F$1),OR(H40=Hilfswerte!$C$4,H40=Hilfswerte!$C$5,H40=Hilfswerte!$C$6,H40=Hilfswerte!$C$7),N40&gt;=Hilfswerte!$F$4),
AND(OR(E40&amp;F40=Hilfswerte!$G$1,E40&amp;F40=Hilfswerte!$H$1),OR(H40=Hilfswerte!$C$4,H40=Hilfswerte!$C$5,H40=Hilfswerte!$C$6,H40=Hilfswerte!$C$7),N40&gt;=Hilfswerte!$G$4),
AND(OR(E40&amp;F40=Hilfswerte!$I$1),OR(H40=Hilfswerte!$C$4,H40=Hilfswerte!$C$5,H40=Hilfswerte!$C$6,H40=Hilfswerte!$C$7),N40&gt;=Hilfswerte!$I$4),
AND(OR(E40&amp;F40=Hilfswerte!$J$1,E40&amp;F40=Hilfswerte!$K$1),OR(H40=Hilfswerte!$C$4,H40=Hilfswerte!$C$5,H40=Hilfswerte!$C$6,H40=Hilfswerte!$C$7),N40&gt;=Hilfswerte!$J$4),
AND(OR(E40&amp;F40=Hilfswerte!$L$1),OR(H40=Hilfswerte!$C$4,H40=Hilfswerte!$C$5,H40=Hilfswerte!$C$6,H40=Hilfswerte!$C$7),N40&gt;=Hilfswerte!$L$4),
),"X","-")</f>
        <v>-</v>
      </c>
      <c r="N40" s="86">
        <f t="shared" si="1"/>
        <v>0</v>
      </c>
      <c r="O40" s="80"/>
      <c r="P40" s="34">
        <v>89</v>
      </c>
      <c r="Q40" s="31">
        <f t="shared" si="3"/>
        <v>0</v>
      </c>
      <c r="R40" s="32">
        <f>IF(SUM($Q$29:$Q40)&lt;=$E$23,$Q40*$P40,IF(SUM($Q$29:$Q39)&lt;$E$23,(($E$23-SUM($Q$29:$Q39))*$P40),0))</f>
        <v>0</v>
      </c>
      <c r="S40" s="33"/>
      <c r="T40" s="33">
        <f t="shared" si="2"/>
        <v>0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</row>
    <row r="41" spans="1:156" s="5" customFormat="1" x14ac:dyDescent="0.2">
      <c r="A41" s="25">
        <v>13</v>
      </c>
      <c r="B41" s="26"/>
      <c r="C41" s="26"/>
      <c r="D41" s="41"/>
      <c r="E41" s="69" t="str">
        <f t="shared" si="0"/>
        <v xml:space="preserve"> </v>
      </c>
      <c r="F41" s="70"/>
      <c r="G41" s="26"/>
      <c r="H41" s="42"/>
      <c r="I41" s="26"/>
      <c r="J41" s="71"/>
      <c r="K41" s="43"/>
      <c r="L41" s="72"/>
      <c r="M41" s="73" t="str">
        <f>IF(OR(
AND(OR(E41&amp;F41=Hilfswerte!$D$1,E41&amp;F41=Hilfswerte!$E$1),OR(H41=Hilfswerte!$C$2,H41=Hilfswerte!$C$7),N41&gt;=Hilfswerte!$D$2),
AND(OR(E41&amp;F41=Hilfswerte!$F$1),OR(H41=Hilfswerte!$C$2,H41=Hilfswerte!$C$7),N41&gt;=Hilfswerte!$F$2),
AND(OR(E41&amp;F41=Hilfswerte!$G$1,E41&amp;F41=Hilfswerte!$H$1),OR(H41=Hilfswerte!$C$2,H41=Hilfswerte!$C$7),N41&gt;=Hilfswerte!$G$2),
AND(OR(E41&amp;F41=Hilfswerte!$I$1),OR(H41=Hilfswerte!$C$2,H41=Hilfswerte!$C$7),N41&gt;=Hilfswerte!$I$2),
AND(OR(E41&amp;F41=Hilfswerte!$J$1,E41&amp;F41=Hilfswerte!$K$1),OR(H41=Hilfswerte!$C$2,H41=Hilfswerte!$C$7),N41&gt;=Hilfswerte!$J$2),
AND(OR(E41&amp;F41=Hilfswerte!$L$1),OR(H41=Hilfswerte!$C$2,H41=Hilfswerte!$C$7),N41&gt;=Hilfswerte!$L$2),
AND(OR(E41&amp;F41=Hilfswerte!$D$1,E41&amp;F41=Hilfswerte!$E$1),OR(H41=Hilfswerte!$C$3,H41=Hilfswerte!$C$7),N41&gt;=Hilfswerte!$D$3),
AND(OR(E41&amp;F41=Hilfswerte!$F$1),OR(H41=Hilfswerte!$C$3,H41=Hilfswerte!$C$7),N41&gt;=Hilfswerte!$F$3),
AND(OR(E41&amp;F41=Hilfswerte!$G$1,E41&amp;F41=Hilfswerte!$H$1),OR(H41=Hilfswerte!$C$3,H41=Hilfswerte!$C$7),N41&gt;=Hilfswerte!$G$3),
AND(OR(E41&amp;F41=Hilfswerte!$I$1),OR(H41=Hilfswerte!$C$3,H41=Hilfswerte!$C$7),N41&gt;=Hilfswerte!$I$3),
AND(OR(E41&amp;F41=Hilfswerte!$J$1,E41&amp;F41=Hilfswerte!$K$1),OR(H41=Hilfswerte!$C$3,H41=Hilfswerte!$C$7),N41&gt;=Hilfswerte!$J$3),
AND(OR(E41&amp;F41=Hilfswerte!$L$1),OR(H41=Hilfswerte!$C$3,H41=Hilfswerte!$C$7),N41&gt;=Hilfswerte!$L$3),
AND(OR(E41&amp;F41=Hilfswerte!$D$1,E41&amp;F41=Hilfswerte!$E$1),OR(H41=Hilfswerte!$C$4,H41=Hilfswerte!$C$5,H41=Hilfswerte!$C$6,H41=Hilfswerte!$C$7),N41&gt;=Hilfswerte!$D$4),
AND(OR(E41&amp;F41=Hilfswerte!$F$1),OR(H41=Hilfswerte!$C$4,H41=Hilfswerte!$C$5,H41=Hilfswerte!$C$6,H41=Hilfswerte!$C$7),N41&gt;=Hilfswerte!$F$4),
AND(OR(E41&amp;F41=Hilfswerte!$G$1,E41&amp;F41=Hilfswerte!$H$1),OR(H41=Hilfswerte!$C$4,H41=Hilfswerte!$C$5,H41=Hilfswerte!$C$6,H41=Hilfswerte!$C$7),N41&gt;=Hilfswerte!$G$4),
AND(OR(E41&amp;F41=Hilfswerte!$I$1),OR(H41=Hilfswerte!$C$4,H41=Hilfswerte!$C$5,H41=Hilfswerte!$C$6,H41=Hilfswerte!$C$7),N41&gt;=Hilfswerte!$I$4),
AND(OR(E41&amp;F41=Hilfswerte!$J$1,E41&amp;F41=Hilfswerte!$K$1),OR(H41=Hilfswerte!$C$4,H41=Hilfswerte!$C$5,H41=Hilfswerte!$C$6,H41=Hilfswerte!$C$7),N41&gt;=Hilfswerte!$J$4),
AND(OR(E41&amp;F41=Hilfswerte!$L$1),OR(H41=Hilfswerte!$C$4,H41=Hilfswerte!$C$5,H41=Hilfswerte!$C$6,H41=Hilfswerte!$C$7),N41&gt;=Hilfswerte!$L$4),
),"X","-")</f>
        <v>-</v>
      </c>
      <c r="N41" s="86">
        <f t="shared" si="1"/>
        <v>0</v>
      </c>
      <c r="O41" s="80"/>
      <c r="P41" s="34">
        <v>88</v>
      </c>
      <c r="Q41" s="31">
        <f t="shared" si="3"/>
        <v>0</v>
      </c>
      <c r="R41" s="32">
        <f>IF(SUM($Q$29:$Q41)&lt;=$E$23,$Q41*$P41,IF(SUM($Q$29:$Q40)&lt;$E$23,(($E$23-SUM($Q$29:$Q40))*$P41),0))</f>
        <v>0</v>
      </c>
      <c r="S41" s="33"/>
      <c r="T41" s="33">
        <f t="shared" si="2"/>
        <v>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 s="5" customFormat="1" x14ac:dyDescent="0.2">
      <c r="A42" s="68">
        <v>14</v>
      </c>
      <c r="B42" s="26"/>
      <c r="C42" s="26"/>
      <c r="D42" s="41"/>
      <c r="E42" s="69" t="str">
        <f t="shared" si="0"/>
        <v xml:space="preserve"> </v>
      </c>
      <c r="F42" s="70"/>
      <c r="G42" s="26"/>
      <c r="H42" s="42"/>
      <c r="I42" s="26"/>
      <c r="J42" s="71"/>
      <c r="K42" s="43"/>
      <c r="L42" s="72"/>
      <c r="M42" s="73" t="str">
        <f>IF(OR(
AND(OR(E42&amp;F42=Hilfswerte!$D$1,E42&amp;F42=Hilfswerte!$E$1),OR(H42=Hilfswerte!$C$2,H42=Hilfswerte!$C$7),N42&gt;=Hilfswerte!$D$2),
AND(OR(E42&amp;F42=Hilfswerte!$F$1),OR(H42=Hilfswerte!$C$2,H42=Hilfswerte!$C$7),N42&gt;=Hilfswerte!$F$2),
AND(OR(E42&amp;F42=Hilfswerte!$G$1,E42&amp;F42=Hilfswerte!$H$1),OR(H42=Hilfswerte!$C$2,H42=Hilfswerte!$C$7),N42&gt;=Hilfswerte!$G$2),
AND(OR(E42&amp;F42=Hilfswerte!$I$1),OR(H42=Hilfswerte!$C$2,H42=Hilfswerte!$C$7),N42&gt;=Hilfswerte!$I$2),
AND(OR(E42&amp;F42=Hilfswerte!$J$1,E42&amp;F42=Hilfswerte!$K$1),OR(H42=Hilfswerte!$C$2,H42=Hilfswerte!$C$7),N42&gt;=Hilfswerte!$J$2),
AND(OR(E42&amp;F42=Hilfswerte!$L$1),OR(H42=Hilfswerte!$C$2,H42=Hilfswerte!$C$7),N42&gt;=Hilfswerte!$L$2),
AND(OR(E42&amp;F42=Hilfswerte!$D$1,E42&amp;F42=Hilfswerte!$E$1),OR(H42=Hilfswerte!$C$3,H42=Hilfswerte!$C$7),N42&gt;=Hilfswerte!$D$3),
AND(OR(E42&amp;F42=Hilfswerte!$F$1),OR(H42=Hilfswerte!$C$3,H42=Hilfswerte!$C$7),N42&gt;=Hilfswerte!$F$3),
AND(OR(E42&amp;F42=Hilfswerte!$G$1,E42&amp;F42=Hilfswerte!$H$1),OR(H42=Hilfswerte!$C$3,H42=Hilfswerte!$C$7),N42&gt;=Hilfswerte!$G$3),
AND(OR(E42&amp;F42=Hilfswerte!$I$1),OR(H42=Hilfswerte!$C$3,H42=Hilfswerte!$C$7),N42&gt;=Hilfswerte!$I$3),
AND(OR(E42&amp;F42=Hilfswerte!$J$1,E42&amp;F42=Hilfswerte!$K$1),OR(H42=Hilfswerte!$C$3,H42=Hilfswerte!$C$7),N42&gt;=Hilfswerte!$J$3),
AND(OR(E42&amp;F42=Hilfswerte!$L$1),OR(H42=Hilfswerte!$C$3,H42=Hilfswerte!$C$7),N42&gt;=Hilfswerte!$L$3),
AND(OR(E42&amp;F42=Hilfswerte!$D$1,E42&amp;F42=Hilfswerte!$E$1),OR(H42=Hilfswerte!$C$4,H42=Hilfswerte!$C$5,H42=Hilfswerte!$C$6,H42=Hilfswerte!$C$7),N42&gt;=Hilfswerte!$D$4),
AND(OR(E42&amp;F42=Hilfswerte!$F$1),OR(H42=Hilfswerte!$C$4,H42=Hilfswerte!$C$5,H42=Hilfswerte!$C$6,H42=Hilfswerte!$C$7),N42&gt;=Hilfswerte!$F$4),
AND(OR(E42&amp;F42=Hilfswerte!$G$1,E42&amp;F42=Hilfswerte!$H$1),OR(H42=Hilfswerte!$C$4,H42=Hilfswerte!$C$5,H42=Hilfswerte!$C$6,H42=Hilfswerte!$C$7),N42&gt;=Hilfswerte!$G$4),
AND(OR(E42&amp;F42=Hilfswerte!$I$1),OR(H42=Hilfswerte!$C$4,H42=Hilfswerte!$C$5,H42=Hilfswerte!$C$6,H42=Hilfswerte!$C$7),N42&gt;=Hilfswerte!$I$4),
AND(OR(E42&amp;F42=Hilfswerte!$J$1,E42&amp;F42=Hilfswerte!$K$1),OR(H42=Hilfswerte!$C$4,H42=Hilfswerte!$C$5,H42=Hilfswerte!$C$6,H42=Hilfswerte!$C$7),N42&gt;=Hilfswerte!$J$4),
AND(OR(E42&amp;F42=Hilfswerte!$L$1),OR(H42=Hilfswerte!$C$4,H42=Hilfswerte!$C$5,H42=Hilfswerte!$C$6,H42=Hilfswerte!$C$7),N42&gt;=Hilfswerte!$L$4),
),"X","-")</f>
        <v>-</v>
      </c>
      <c r="N42" s="86">
        <f t="shared" si="1"/>
        <v>0</v>
      </c>
      <c r="O42" s="80"/>
      <c r="P42" s="34">
        <v>87</v>
      </c>
      <c r="Q42" s="31">
        <f t="shared" si="3"/>
        <v>0</v>
      </c>
      <c r="R42" s="32">
        <f>IF(SUM($Q$29:$Q42)&lt;=$E$23,$Q42*$P42,IF(SUM($Q$29:$Q41)&lt;$E$23,(($E$23-SUM($Q$29:$Q41))*$P42),0))</f>
        <v>0</v>
      </c>
      <c r="S42" s="33"/>
      <c r="T42" s="33">
        <f t="shared" si="2"/>
        <v>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</row>
    <row r="43" spans="1:156" s="5" customFormat="1" x14ac:dyDescent="0.2">
      <c r="A43" s="25">
        <v>15</v>
      </c>
      <c r="B43" s="26"/>
      <c r="C43" s="26"/>
      <c r="D43" s="41"/>
      <c r="E43" s="69" t="str">
        <f t="shared" si="0"/>
        <v xml:space="preserve"> </v>
      </c>
      <c r="F43" s="70"/>
      <c r="G43" s="26"/>
      <c r="H43" s="42"/>
      <c r="I43" s="26"/>
      <c r="J43" s="71"/>
      <c r="K43" s="43"/>
      <c r="L43" s="72"/>
      <c r="M43" s="73" t="str">
        <f>IF(OR(
AND(OR(E43&amp;F43=Hilfswerte!$D$1,E43&amp;F43=Hilfswerte!$E$1),OR(H43=Hilfswerte!$C$2,H43=Hilfswerte!$C$7),N43&gt;=Hilfswerte!$D$2),
AND(OR(E43&amp;F43=Hilfswerte!$F$1),OR(H43=Hilfswerte!$C$2,H43=Hilfswerte!$C$7),N43&gt;=Hilfswerte!$F$2),
AND(OR(E43&amp;F43=Hilfswerte!$G$1,E43&amp;F43=Hilfswerte!$H$1),OR(H43=Hilfswerte!$C$2,H43=Hilfswerte!$C$7),N43&gt;=Hilfswerte!$G$2),
AND(OR(E43&amp;F43=Hilfswerte!$I$1),OR(H43=Hilfswerte!$C$2,H43=Hilfswerte!$C$7),N43&gt;=Hilfswerte!$I$2),
AND(OR(E43&amp;F43=Hilfswerte!$J$1,E43&amp;F43=Hilfswerte!$K$1),OR(H43=Hilfswerte!$C$2,H43=Hilfswerte!$C$7),N43&gt;=Hilfswerte!$J$2),
AND(OR(E43&amp;F43=Hilfswerte!$L$1),OR(H43=Hilfswerte!$C$2,H43=Hilfswerte!$C$7),N43&gt;=Hilfswerte!$L$2),
AND(OR(E43&amp;F43=Hilfswerte!$D$1,E43&amp;F43=Hilfswerte!$E$1),OR(H43=Hilfswerte!$C$3,H43=Hilfswerte!$C$7),N43&gt;=Hilfswerte!$D$3),
AND(OR(E43&amp;F43=Hilfswerte!$F$1),OR(H43=Hilfswerte!$C$3,H43=Hilfswerte!$C$7),N43&gt;=Hilfswerte!$F$3),
AND(OR(E43&amp;F43=Hilfswerte!$G$1,E43&amp;F43=Hilfswerte!$H$1),OR(H43=Hilfswerte!$C$3,H43=Hilfswerte!$C$7),N43&gt;=Hilfswerte!$G$3),
AND(OR(E43&amp;F43=Hilfswerte!$I$1),OR(H43=Hilfswerte!$C$3,H43=Hilfswerte!$C$7),N43&gt;=Hilfswerte!$I$3),
AND(OR(E43&amp;F43=Hilfswerte!$J$1,E43&amp;F43=Hilfswerte!$K$1),OR(H43=Hilfswerte!$C$3,H43=Hilfswerte!$C$7),N43&gt;=Hilfswerte!$J$3),
AND(OR(E43&amp;F43=Hilfswerte!$L$1),OR(H43=Hilfswerte!$C$3,H43=Hilfswerte!$C$7),N43&gt;=Hilfswerte!$L$3),
AND(OR(E43&amp;F43=Hilfswerte!$D$1,E43&amp;F43=Hilfswerte!$E$1),OR(H43=Hilfswerte!$C$4,H43=Hilfswerte!$C$5,H43=Hilfswerte!$C$6,H43=Hilfswerte!$C$7),N43&gt;=Hilfswerte!$D$4),
AND(OR(E43&amp;F43=Hilfswerte!$F$1),OR(H43=Hilfswerte!$C$4,H43=Hilfswerte!$C$5,H43=Hilfswerte!$C$6,H43=Hilfswerte!$C$7),N43&gt;=Hilfswerte!$F$4),
AND(OR(E43&amp;F43=Hilfswerte!$G$1,E43&amp;F43=Hilfswerte!$H$1),OR(H43=Hilfswerte!$C$4,H43=Hilfswerte!$C$5,H43=Hilfswerte!$C$6,H43=Hilfswerte!$C$7),N43&gt;=Hilfswerte!$G$4),
AND(OR(E43&amp;F43=Hilfswerte!$I$1),OR(H43=Hilfswerte!$C$4,H43=Hilfswerte!$C$5,H43=Hilfswerte!$C$6,H43=Hilfswerte!$C$7),N43&gt;=Hilfswerte!$I$4),
AND(OR(E43&amp;F43=Hilfswerte!$J$1,E43&amp;F43=Hilfswerte!$K$1),OR(H43=Hilfswerte!$C$4,H43=Hilfswerte!$C$5,H43=Hilfswerte!$C$6,H43=Hilfswerte!$C$7),N43&gt;=Hilfswerte!$J$4),
AND(OR(E43&amp;F43=Hilfswerte!$L$1),OR(H43=Hilfswerte!$C$4,H43=Hilfswerte!$C$5,H43=Hilfswerte!$C$6,H43=Hilfswerte!$C$7),N43&gt;=Hilfswerte!$L$4),
),"X","-")</f>
        <v>-</v>
      </c>
      <c r="N43" s="86">
        <f t="shared" si="1"/>
        <v>0</v>
      </c>
      <c r="O43" s="80"/>
      <c r="P43" s="34">
        <v>86</v>
      </c>
      <c r="Q43" s="31">
        <f t="shared" si="3"/>
        <v>0</v>
      </c>
      <c r="R43" s="32">
        <f>IF(SUM($Q$29:$Q43)&lt;=$E$23,$Q43*$P43,IF(SUM($Q$29:$Q42)&lt;$E$23,(($E$23-SUM($Q$29:$Q42))*$P43),0))</f>
        <v>0</v>
      </c>
      <c r="S43" s="33"/>
      <c r="T43" s="33">
        <f t="shared" si="2"/>
        <v>0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 s="5" customFormat="1" x14ac:dyDescent="0.2">
      <c r="A44" s="68">
        <v>16</v>
      </c>
      <c r="B44" s="26"/>
      <c r="C44" s="26"/>
      <c r="D44" s="41"/>
      <c r="E44" s="69" t="str">
        <f t="shared" si="0"/>
        <v xml:space="preserve"> </v>
      </c>
      <c r="F44" s="70"/>
      <c r="G44" s="26"/>
      <c r="H44" s="42"/>
      <c r="I44" s="26"/>
      <c r="J44" s="71"/>
      <c r="K44" s="43"/>
      <c r="L44" s="72"/>
      <c r="M44" s="73" t="str">
        <f>IF(OR(
AND(OR(E44&amp;F44=Hilfswerte!$D$1,E44&amp;F44=Hilfswerte!$E$1),OR(H44=Hilfswerte!$C$2,H44=Hilfswerte!$C$7),N44&gt;=Hilfswerte!$D$2),
AND(OR(E44&amp;F44=Hilfswerte!$F$1),OR(H44=Hilfswerte!$C$2,H44=Hilfswerte!$C$7),N44&gt;=Hilfswerte!$F$2),
AND(OR(E44&amp;F44=Hilfswerte!$G$1,E44&amp;F44=Hilfswerte!$H$1),OR(H44=Hilfswerte!$C$2,H44=Hilfswerte!$C$7),N44&gt;=Hilfswerte!$G$2),
AND(OR(E44&amp;F44=Hilfswerte!$I$1),OR(H44=Hilfswerte!$C$2,H44=Hilfswerte!$C$7),N44&gt;=Hilfswerte!$I$2),
AND(OR(E44&amp;F44=Hilfswerte!$J$1,E44&amp;F44=Hilfswerte!$K$1),OR(H44=Hilfswerte!$C$2,H44=Hilfswerte!$C$7),N44&gt;=Hilfswerte!$J$2),
AND(OR(E44&amp;F44=Hilfswerte!$L$1),OR(H44=Hilfswerte!$C$2,H44=Hilfswerte!$C$7),N44&gt;=Hilfswerte!$L$2),
AND(OR(E44&amp;F44=Hilfswerte!$D$1,E44&amp;F44=Hilfswerte!$E$1),OR(H44=Hilfswerte!$C$3,H44=Hilfswerte!$C$7),N44&gt;=Hilfswerte!$D$3),
AND(OR(E44&amp;F44=Hilfswerte!$F$1),OR(H44=Hilfswerte!$C$3,H44=Hilfswerte!$C$7),N44&gt;=Hilfswerte!$F$3),
AND(OR(E44&amp;F44=Hilfswerte!$G$1,E44&amp;F44=Hilfswerte!$H$1),OR(H44=Hilfswerte!$C$3,H44=Hilfswerte!$C$7),N44&gt;=Hilfswerte!$G$3),
AND(OR(E44&amp;F44=Hilfswerte!$I$1),OR(H44=Hilfswerte!$C$3,H44=Hilfswerte!$C$7),N44&gt;=Hilfswerte!$I$3),
AND(OR(E44&amp;F44=Hilfswerte!$J$1,E44&amp;F44=Hilfswerte!$K$1),OR(H44=Hilfswerte!$C$3,H44=Hilfswerte!$C$7),N44&gt;=Hilfswerte!$J$3),
AND(OR(E44&amp;F44=Hilfswerte!$L$1),OR(H44=Hilfswerte!$C$3,H44=Hilfswerte!$C$7),N44&gt;=Hilfswerte!$L$3),
AND(OR(E44&amp;F44=Hilfswerte!$D$1,E44&amp;F44=Hilfswerte!$E$1),OR(H44=Hilfswerte!$C$4,H44=Hilfswerte!$C$5,H44=Hilfswerte!$C$6,H44=Hilfswerte!$C$7),N44&gt;=Hilfswerte!$D$4),
AND(OR(E44&amp;F44=Hilfswerte!$F$1),OR(H44=Hilfswerte!$C$4,H44=Hilfswerte!$C$5,H44=Hilfswerte!$C$6,H44=Hilfswerte!$C$7),N44&gt;=Hilfswerte!$F$4),
AND(OR(E44&amp;F44=Hilfswerte!$G$1,E44&amp;F44=Hilfswerte!$H$1),OR(H44=Hilfswerte!$C$4,H44=Hilfswerte!$C$5,H44=Hilfswerte!$C$6,H44=Hilfswerte!$C$7),N44&gt;=Hilfswerte!$G$4),
AND(OR(E44&amp;F44=Hilfswerte!$I$1),OR(H44=Hilfswerte!$C$4,H44=Hilfswerte!$C$5,H44=Hilfswerte!$C$6,H44=Hilfswerte!$C$7),N44&gt;=Hilfswerte!$I$4),
AND(OR(E44&amp;F44=Hilfswerte!$J$1,E44&amp;F44=Hilfswerte!$K$1),OR(H44=Hilfswerte!$C$4,H44=Hilfswerte!$C$5,H44=Hilfswerte!$C$6,H44=Hilfswerte!$C$7),N44&gt;=Hilfswerte!$J$4),
AND(OR(E44&amp;F44=Hilfswerte!$L$1),OR(H44=Hilfswerte!$C$4,H44=Hilfswerte!$C$5,H44=Hilfswerte!$C$6,H44=Hilfswerte!$C$7),N44&gt;=Hilfswerte!$L$4),
),"X","-")</f>
        <v>-</v>
      </c>
      <c r="N44" s="86">
        <f t="shared" si="1"/>
        <v>0</v>
      </c>
      <c r="O44" s="80"/>
      <c r="P44" s="34">
        <v>85</v>
      </c>
      <c r="Q44" s="31">
        <f t="shared" si="3"/>
        <v>0</v>
      </c>
      <c r="R44" s="32">
        <f>IF(SUM($Q$29:$Q44)&lt;=$E$23,$Q44*$P44,IF(SUM($Q$29:$Q43)&lt;$E$23,(($E$23-SUM($Q$29:$Q43))*$P44),0))</f>
        <v>0</v>
      </c>
      <c r="S44" s="33"/>
      <c r="T44" s="33">
        <f t="shared" si="2"/>
        <v>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 s="5" customFormat="1" x14ac:dyDescent="0.2">
      <c r="A45" s="25">
        <v>17</v>
      </c>
      <c r="B45" s="26"/>
      <c r="C45" s="26"/>
      <c r="D45" s="41"/>
      <c r="E45" s="69" t="str">
        <f t="shared" si="0"/>
        <v xml:space="preserve"> </v>
      </c>
      <c r="F45" s="70"/>
      <c r="G45" s="26"/>
      <c r="H45" s="42"/>
      <c r="I45" s="26"/>
      <c r="J45" s="71"/>
      <c r="K45" s="43"/>
      <c r="L45" s="72"/>
      <c r="M45" s="73" t="str">
        <f>IF(OR(
AND(OR(E45&amp;F45=Hilfswerte!$D$1,E45&amp;F45=Hilfswerte!$E$1),OR(H45=Hilfswerte!$C$2,H45=Hilfswerte!$C$7),N45&gt;=Hilfswerte!$D$2),
AND(OR(E45&amp;F45=Hilfswerte!$F$1),OR(H45=Hilfswerte!$C$2,H45=Hilfswerte!$C$7),N45&gt;=Hilfswerte!$F$2),
AND(OR(E45&amp;F45=Hilfswerte!$G$1,E45&amp;F45=Hilfswerte!$H$1),OR(H45=Hilfswerte!$C$2,H45=Hilfswerte!$C$7),N45&gt;=Hilfswerte!$G$2),
AND(OR(E45&amp;F45=Hilfswerte!$I$1),OR(H45=Hilfswerte!$C$2,H45=Hilfswerte!$C$7),N45&gt;=Hilfswerte!$I$2),
AND(OR(E45&amp;F45=Hilfswerte!$J$1,E45&amp;F45=Hilfswerte!$K$1),OR(H45=Hilfswerte!$C$2,H45=Hilfswerte!$C$7),N45&gt;=Hilfswerte!$J$2),
AND(OR(E45&amp;F45=Hilfswerte!$L$1),OR(H45=Hilfswerte!$C$2,H45=Hilfswerte!$C$7),N45&gt;=Hilfswerte!$L$2),
AND(OR(E45&amp;F45=Hilfswerte!$D$1,E45&amp;F45=Hilfswerte!$E$1),OR(H45=Hilfswerte!$C$3,H45=Hilfswerte!$C$7),N45&gt;=Hilfswerte!$D$3),
AND(OR(E45&amp;F45=Hilfswerte!$F$1),OR(H45=Hilfswerte!$C$3,H45=Hilfswerte!$C$7),N45&gt;=Hilfswerte!$F$3),
AND(OR(E45&amp;F45=Hilfswerte!$G$1,E45&amp;F45=Hilfswerte!$H$1),OR(H45=Hilfswerte!$C$3,H45=Hilfswerte!$C$7),N45&gt;=Hilfswerte!$G$3),
AND(OR(E45&amp;F45=Hilfswerte!$I$1),OR(H45=Hilfswerte!$C$3,H45=Hilfswerte!$C$7),N45&gt;=Hilfswerte!$I$3),
AND(OR(E45&amp;F45=Hilfswerte!$J$1,E45&amp;F45=Hilfswerte!$K$1),OR(H45=Hilfswerte!$C$3,H45=Hilfswerte!$C$7),N45&gt;=Hilfswerte!$J$3),
AND(OR(E45&amp;F45=Hilfswerte!$L$1),OR(H45=Hilfswerte!$C$3,H45=Hilfswerte!$C$7),N45&gt;=Hilfswerte!$L$3),
AND(OR(E45&amp;F45=Hilfswerte!$D$1,E45&amp;F45=Hilfswerte!$E$1),OR(H45=Hilfswerte!$C$4,H45=Hilfswerte!$C$5,H45=Hilfswerte!$C$6,H45=Hilfswerte!$C$7),N45&gt;=Hilfswerte!$D$4),
AND(OR(E45&amp;F45=Hilfswerte!$F$1),OR(H45=Hilfswerte!$C$4,H45=Hilfswerte!$C$5,H45=Hilfswerte!$C$6,H45=Hilfswerte!$C$7),N45&gt;=Hilfswerte!$F$4),
AND(OR(E45&amp;F45=Hilfswerte!$G$1,E45&amp;F45=Hilfswerte!$H$1),OR(H45=Hilfswerte!$C$4,H45=Hilfswerte!$C$5,H45=Hilfswerte!$C$6,H45=Hilfswerte!$C$7),N45&gt;=Hilfswerte!$G$4),
AND(OR(E45&amp;F45=Hilfswerte!$I$1),OR(H45=Hilfswerte!$C$4,H45=Hilfswerte!$C$5,H45=Hilfswerte!$C$6,H45=Hilfswerte!$C$7),N45&gt;=Hilfswerte!$I$4),
AND(OR(E45&amp;F45=Hilfswerte!$J$1,E45&amp;F45=Hilfswerte!$K$1),OR(H45=Hilfswerte!$C$4,H45=Hilfswerte!$C$5,H45=Hilfswerte!$C$6,H45=Hilfswerte!$C$7),N45&gt;=Hilfswerte!$J$4),
AND(OR(E45&amp;F45=Hilfswerte!$L$1),OR(H45=Hilfswerte!$C$4,H45=Hilfswerte!$C$5,H45=Hilfswerte!$C$6,H45=Hilfswerte!$C$7),N45&gt;=Hilfswerte!$L$4),
),"X","-")</f>
        <v>-</v>
      </c>
      <c r="N45" s="86">
        <f t="shared" si="1"/>
        <v>0</v>
      </c>
      <c r="O45" s="80"/>
      <c r="P45" s="34">
        <v>84</v>
      </c>
      <c r="Q45" s="31">
        <f t="shared" si="3"/>
        <v>0</v>
      </c>
      <c r="R45" s="32">
        <f>IF(SUM($Q$29:$Q45)&lt;=$E$23,$Q45*$P45,IF(SUM($Q$29:$Q44)&lt;$E$23,(($E$23-SUM($Q$29:$Q44))*$P45),0))</f>
        <v>0</v>
      </c>
      <c r="S45" s="33"/>
      <c r="T45" s="33">
        <f t="shared" si="2"/>
        <v>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</row>
    <row r="46" spans="1:156" s="5" customFormat="1" x14ac:dyDescent="0.2">
      <c r="A46" s="68">
        <v>18</v>
      </c>
      <c r="B46" s="26"/>
      <c r="C46" s="26"/>
      <c r="D46" s="41"/>
      <c r="E46" s="69" t="str">
        <f t="shared" si="0"/>
        <v xml:space="preserve"> </v>
      </c>
      <c r="F46" s="70"/>
      <c r="G46" s="26"/>
      <c r="H46" s="42"/>
      <c r="I46" s="26"/>
      <c r="J46" s="71"/>
      <c r="K46" s="43"/>
      <c r="L46" s="72"/>
      <c r="M46" s="73" t="str">
        <f>IF(OR(
AND(OR(E46&amp;F46=Hilfswerte!$D$1,E46&amp;F46=Hilfswerte!$E$1),OR(H46=Hilfswerte!$C$2,H46=Hilfswerte!$C$7),N46&gt;=Hilfswerte!$D$2),
AND(OR(E46&amp;F46=Hilfswerte!$F$1),OR(H46=Hilfswerte!$C$2,H46=Hilfswerte!$C$7),N46&gt;=Hilfswerte!$F$2),
AND(OR(E46&amp;F46=Hilfswerte!$G$1,E46&amp;F46=Hilfswerte!$H$1),OR(H46=Hilfswerte!$C$2,H46=Hilfswerte!$C$7),N46&gt;=Hilfswerte!$G$2),
AND(OR(E46&amp;F46=Hilfswerte!$I$1),OR(H46=Hilfswerte!$C$2,H46=Hilfswerte!$C$7),N46&gt;=Hilfswerte!$I$2),
AND(OR(E46&amp;F46=Hilfswerte!$J$1,E46&amp;F46=Hilfswerte!$K$1),OR(H46=Hilfswerte!$C$2,H46=Hilfswerte!$C$7),N46&gt;=Hilfswerte!$J$2),
AND(OR(E46&amp;F46=Hilfswerte!$L$1),OR(H46=Hilfswerte!$C$2,H46=Hilfswerte!$C$7),N46&gt;=Hilfswerte!$L$2),
AND(OR(E46&amp;F46=Hilfswerte!$D$1,E46&amp;F46=Hilfswerte!$E$1),OR(H46=Hilfswerte!$C$3,H46=Hilfswerte!$C$7),N46&gt;=Hilfswerte!$D$3),
AND(OR(E46&amp;F46=Hilfswerte!$F$1),OR(H46=Hilfswerte!$C$3,H46=Hilfswerte!$C$7),N46&gt;=Hilfswerte!$F$3),
AND(OR(E46&amp;F46=Hilfswerte!$G$1,E46&amp;F46=Hilfswerte!$H$1),OR(H46=Hilfswerte!$C$3,H46=Hilfswerte!$C$7),N46&gt;=Hilfswerte!$G$3),
AND(OR(E46&amp;F46=Hilfswerte!$I$1),OR(H46=Hilfswerte!$C$3,H46=Hilfswerte!$C$7),N46&gt;=Hilfswerte!$I$3),
AND(OR(E46&amp;F46=Hilfswerte!$J$1,E46&amp;F46=Hilfswerte!$K$1),OR(H46=Hilfswerte!$C$3,H46=Hilfswerte!$C$7),N46&gt;=Hilfswerte!$J$3),
AND(OR(E46&amp;F46=Hilfswerte!$L$1),OR(H46=Hilfswerte!$C$3,H46=Hilfswerte!$C$7),N46&gt;=Hilfswerte!$L$3),
AND(OR(E46&amp;F46=Hilfswerte!$D$1,E46&amp;F46=Hilfswerte!$E$1),OR(H46=Hilfswerte!$C$4,H46=Hilfswerte!$C$5,H46=Hilfswerte!$C$6,H46=Hilfswerte!$C$7),N46&gt;=Hilfswerte!$D$4),
AND(OR(E46&amp;F46=Hilfswerte!$F$1),OR(H46=Hilfswerte!$C$4,H46=Hilfswerte!$C$5,H46=Hilfswerte!$C$6,H46=Hilfswerte!$C$7),N46&gt;=Hilfswerte!$F$4),
AND(OR(E46&amp;F46=Hilfswerte!$G$1,E46&amp;F46=Hilfswerte!$H$1),OR(H46=Hilfswerte!$C$4,H46=Hilfswerte!$C$5,H46=Hilfswerte!$C$6,H46=Hilfswerte!$C$7),N46&gt;=Hilfswerte!$G$4),
AND(OR(E46&amp;F46=Hilfswerte!$I$1),OR(H46=Hilfswerte!$C$4,H46=Hilfswerte!$C$5,H46=Hilfswerte!$C$6,H46=Hilfswerte!$C$7),N46&gt;=Hilfswerte!$I$4),
AND(OR(E46&amp;F46=Hilfswerte!$J$1,E46&amp;F46=Hilfswerte!$K$1),OR(H46=Hilfswerte!$C$4,H46=Hilfswerte!$C$5,H46=Hilfswerte!$C$6,H46=Hilfswerte!$C$7),N46&gt;=Hilfswerte!$J$4),
AND(OR(E46&amp;F46=Hilfswerte!$L$1),OR(H46=Hilfswerte!$C$4,H46=Hilfswerte!$C$5,H46=Hilfswerte!$C$6,H46=Hilfswerte!$C$7),N46&gt;=Hilfswerte!$L$4),
),"X","-")</f>
        <v>-</v>
      </c>
      <c r="N46" s="86">
        <f t="shared" si="1"/>
        <v>0</v>
      </c>
      <c r="O46" s="80"/>
      <c r="P46" s="34">
        <v>83</v>
      </c>
      <c r="Q46" s="31">
        <f t="shared" si="3"/>
        <v>0</v>
      </c>
      <c r="R46" s="32">
        <f>IF(SUM($Q$29:$Q46)&lt;=$E$23,$Q46*$P46,IF(SUM($Q$29:$Q45)&lt;$E$23,(($E$23-SUM($Q$29:$Q45))*$P46),0))</f>
        <v>0</v>
      </c>
      <c r="S46" s="33"/>
      <c r="T46" s="33">
        <f t="shared" si="2"/>
        <v>0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</row>
    <row r="47" spans="1:156" s="5" customFormat="1" x14ac:dyDescent="0.2">
      <c r="A47" s="25">
        <v>19</v>
      </c>
      <c r="B47" s="26"/>
      <c r="C47" s="26"/>
      <c r="D47" s="41"/>
      <c r="E47" s="69" t="str">
        <f t="shared" si="0"/>
        <v xml:space="preserve"> </v>
      </c>
      <c r="F47" s="70"/>
      <c r="G47" s="26"/>
      <c r="H47" s="42"/>
      <c r="I47" s="26"/>
      <c r="J47" s="71"/>
      <c r="K47" s="43"/>
      <c r="L47" s="72"/>
      <c r="M47" s="73" t="str">
        <f>IF(OR(
AND(OR(E47&amp;F47=Hilfswerte!$D$1,E47&amp;F47=Hilfswerte!$E$1),OR(H47=Hilfswerte!$C$2,H47=Hilfswerte!$C$7),N47&gt;=Hilfswerte!$D$2),
AND(OR(E47&amp;F47=Hilfswerte!$F$1),OR(H47=Hilfswerte!$C$2,H47=Hilfswerte!$C$7),N47&gt;=Hilfswerte!$F$2),
AND(OR(E47&amp;F47=Hilfswerte!$G$1,E47&amp;F47=Hilfswerte!$H$1),OR(H47=Hilfswerte!$C$2,H47=Hilfswerte!$C$7),N47&gt;=Hilfswerte!$G$2),
AND(OR(E47&amp;F47=Hilfswerte!$I$1),OR(H47=Hilfswerte!$C$2,H47=Hilfswerte!$C$7),N47&gt;=Hilfswerte!$I$2),
AND(OR(E47&amp;F47=Hilfswerte!$J$1,E47&amp;F47=Hilfswerte!$K$1),OR(H47=Hilfswerte!$C$2,H47=Hilfswerte!$C$7),N47&gt;=Hilfswerte!$J$2),
AND(OR(E47&amp;F47=Hilfswerte!$L$1),OR(H47=Hilfswerte!$C$2,H47=Hilfswerte!$C$7),N47&gt;=Hilfswerte!$L$2),
AND(OR(E47&amp;F47=Hilfswerte!$D$1,E47&amp;F47=Hilfswerte!$E$1),OR(H47=Hilfswerte!$C$3,H47=Hilfswerte!$C$7),N47&gt;=Hilfswerte!$D$3),
AND(OR(E47&amp;F47=Hilfswerte!$F$1),OR(H47=Hilfswerte!$C$3,H47=Hilfswerte!$C$7),N47&gt;=Hilfswerte!$F$3),
AND(OR(E47&amp;F47=Hilfswerte!$G$1,E47&amp;F47=Hilfswerte!$H$1),OR(H47=Hilfswerte!$C$3,H47=Hilfswerte!$C$7),N47&gt;=Hilfswerte!$G$3),
AND(OR(E47&amp;F47=Hilfswerte!$I$1),OR(H47=Hilfswerte!$C$3,H47=Hilfswerte!$C$7),N47&gt;=Hilfswerte!$I$3),
AND(OR(E47&amp;F47=Hilfswerte!$J$1,E47&amp;F47=Hilfswerte!$K$1),OR(H47=Hilfswerte!$C$3,H47=Hilfswerte!$C$7),N47&gt;=Hilfswerte!$J$3),
AND(OR(E47&amp;F47=Hilfswerte!$L$1),OR(H47=Hilfswerte!$C$3,H47=Hilfswerte!$C$7),N47&gt;=Hilfswerte!$L$3),
AND(OR(E47&amp;F47=Hilfswerte!$D$1,E47&amp;F47=Hilfswerte!$E$1),OR(H47=Hilfswerte!$C$4,H47=Hilfswerte!$C$5,H47=Hilfswerte!$C$6,H47=Hilfswerte!$C$7),N47&gt;=Hilfswerte!$D$4),
AND(OR(E47&amp;F47=Hilfswerte!$F$1),OR(H47=Hilfswerte!$C$4,H47=Hilfswerte!$C$5,H47=Hilfswerte!$C$6,H47=Hilfswerte!$C$7),N47&gt;=Hilfswerte!$F$4),
AND(OR(E47&amp;F47=Hilfswerte!$G$1,E47&amp;F47=Hilfswerte!$H$1),OR(H47=Hilfswerte!$C$4,H47=Hilfswerte!$C$5,H47=Hilfswerte!$C$6,H47=Hilfswerte!$C$7),N47&gt;=Hilfswerte!$G$4),
AND(OR(E47&amp;F47=Hilfswerte!$I$1),OR(H47=Hilfswerte!$C$4,H47=Hilfswerte!$C$5,H47=Hilfswerte!$C$6,H47=Hilfswerte!$C$7),N47&gt;=Hilfswerte!$I$4),
AND(OR(E47&amp;F47=Hilfswerte!$J$1,E47&amp;F47=Hilfswerte!$K$1),OR(H47=Hilfswerte!$C$4,H47=Hilfswerte!$C$5,H47=Hilfswerte!$C$6,H47=Hilfswerte!$C$7),N47&gt;=Hilfswerte!$J$4),
AND(OR(E47&amp;F47=Hilfswerte!$L$1),OR(H47=Hilfswerte!$C$4,H47=Hilfswerte!$C$5,H47=Hilfswerte!$C$6,H47=Hilfswerte!$C$7),N47&gt;=Hilfswerte!$L$4),
),"X","-")</f>
        <v>-</v>
      </c>
      <c r="N47" s="86">
        <f t="shared" si="1"/>
        <v>0</v>
      </c>
      <c r="O47" s="80"/>
      <c r="P47" s="34">
        <v>82</v>
      </c>
      <c r="Q47" s="31">
        <f t="shared" si="3"/>
        <v>0</v>
      </c>
      <c r="R47" s="32">
        <f>IF(SUM($Q$29:$Q47)&lt;=$E$23,$Q47*$P47,IF(SUM($Q$29:$Q46)&lt;$E$23,(($E$23-SUM($Q$29:$Q46))*$P47),0))</f>
        <v>0</v>
      </c>
      <c r="S47" s="33"/>
      <c r="T47" s="33">
        <f t="shared" si="2"/>
        <v>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 s="5" customFormat="1" x14ac:dyDescent="0.2">
      <c r="A48" s="68">
        <v>20</v>
      </c>
      <c r="B48" s="26"/>
      <c r="C48" s="26"/>
      <c r="D48" s="41"/>
      <c r="E48" s="69" t="str">
        <f t="shared" si="0"/>
        <v xml:space="preserve"> </v>
      </c>
      <c r="F48" s="70"/>
      <c r="G48" s="26"/>
      <c r="H48" s="42"/>
      <c r="I48" s="26"/>
      <c r="J48" s="71"/>
      <c r="K48" s="43"/>
      <c r="L48" s="72"/>
      <c r="M48" s="73" t="str">
        <f>IF(OR(
AND(OR(E48&amp;F48=Hilfswerte!$D$1,E48&amp;F48=Hilfswerte!$E$1),OR(H48=Hilfswerte!$C$2,H48=Hilfswerte!$C$7),N48&gt;=Hilfswerte!$D$2),
AND(OR(E48&amp;F48=Hilfswerte!$F$1),OR(H48=Hilfswerte!$C$2,H48=Hilfswerte!$C$7),N48&gt;=Hilfswerte!$F$2),
AND(OR(E48&amp;F48=Hilfswerte!$G$1,E48&amp;F48=Hilfswerte!$H$1),OR(H48=Hilfswerte!$C$2,H48=Hilfswerte!$C$7),N48&gt;=Hilfswerte!$G$2),
AND(OR(E48&amp;F48=Hilfswerte!$I$1),OR(H48=Hilfswerte!$C$2,H48=Hilfswerte!$C$7),N48&gt;=Hilfswerte!$I$2),
AND(OR(E48&amp;F48=Hilfswerte!$J$1,E48&amp;F48=Hilfswerte!$K$1),OR(H48=Hilfswerte!$C$2,H48=Hilfswerte!$C$7),N48&gt;=Hilfswerte!$J$2),
AND(OR(E48&amp;F48=Hilfswerte!$L$1),OR(H48=Hilfswerte!$C$2,H48=Hilfswerte!$C$7),N48&gt;=Hilfswerte!$L$2),
AND(OR(E48&amp;F48=Hilfswerte!$D$1,E48&amp;F48=Hilfswerte!$E$1),OR(H48=Hilfswerte!$C$3,H48=Hilfswerte!$C$7),N48&gt;=Hilfswerte!$D$3),
AND(OR(E48&amp;F48=Hilfswerte!$F$1),OR(H48=Hilfswerte!$C$3,H48=Hilfswerte!$C$7),N48&gt;=Hilfswerte!$F$3),
AND(OR(E48&amp;F48=Hilfswerte!$G$1,E48&amp;F48=Hilfswerte!$H$1),OR(H48=Hilfswerte!$C$3,H48=Hilfswerte!$C$7),N48&gt;=Hilfswerte!$G$3),
AND(OR(E48&amp;F48=Hilfswerte!$I$1),OR(H48=Hilfswerte!$C$3,H48=Hilfswerte!$C$7),N48&gt;=Hilfswerte!$I$3),
AND(OR(E48&amp;F48=Hilfswerte!$J$1,E48&amp;F48=Hilfswerte!$K$1),OR(H48=Hilfswerte!$C$3,H48=Hilfswerte!$C$7),N48&gt;=Hilfswerte!$J$3),
AND(OR(E48&amp;F48=Hilfswerte!$L$1),OR(H48=Hilfswerte!$C$3,H48=Hilfswerte!$C$7),N48&gt;=Hilfswerte!$L$3),
AND(OR(E48&amp;F48=Hilfswerte!$D$1,E48&amp;F48=Hilfswerte!$E$1),OR(H48=Hilfswerte!$C$4,H48=Hilfswerte!$C$5,H48=Hilfswerte!$C$6,H48=Hilfswerte!$C$7),N48&gt;=Hilfswerte!$D$4),
AND(OR(E48&amp;F48=Hilfswerte!$F$1),OR(H48=Hilfswerte!$C$4,H48=Hilfswerte!$C$5,H48=Hilfswerte!$C$6,H48=Hilfswerte!$C$7),N48&gt;=Hilfswerte!$F$4),
AND(OR(E48&amp;F48=Hilfswerte!$G$1,E48&amp;F48=Hilfswerte!$H$1),OR(H48=Hilfswerte!$C$4,H48=Hilfswerte!$C$5,H48=Hilfswerte!$C$6,H48=Hilfswerte!$C$7),N48&gt;=Hilfswerte!$G$4),
AND(OR(E48&amp;F48=Hilfswerte!$I$1),OR(H48=Hilfswerte!$C$4,H48=Hilfswerte!$C$5,H48=Hilfswerte!$C$6,H48=Hilfswerte!$C$7),N48&gt;=Hilfswerte!$I$4),
AND(OR(E48&amp;F48=Hilfswerte!$J$1,E48&amp;F48=Hilfswerte!$K$1),OR(H48=Hilfswerte!$C$4,H48=Hilfswerte!$C$5,H48=Hilfswerte!$C$6,H48=Hilfswerte!$C$7),N48&gt;=Hilfswerte!$J$4),
AND(OR(E48&amp;F48=Hilfswerte!$L$1),OR(H48=Hilfswerte!$C$4,H48=Hilfswerte!$C$5,H48=Hilfswerte!$C$6,H48=Hilfswerte!$C$7),N48&gt;=Hilfswerte!$L$4),
),"X","-")</f>
        <v>-</v>
      </c>
      <c r="N48" s="86">
        <f t="shared" si="1"/>
        <v>0</v>
      </c>
      <c r="O48" s="80"/>
      <c r="P48" s="34">
        <v>81</v>
      </c>
      <c r="Q48" s="31">
        <f t="shared" si="3"/>
        <v>0</v>
      </c>
      <c r="R48" s="32">
        <f>IF(SUM($Q$29:$Q48)&lt;=$E$23,$Q48*$P48,IF(SUM($Q$29:$Q47)&lt;$E$23,(($E$23-SUM($Q$29:$Q47))*$P48),0))</f>
        <v>0</v>
      </c>
      <c r="S48" s="33"/>
      <c r="T48" s="33">
        <f t="shared" si="2"/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</row>
    <row r="49" spans="1:156" s="5" customFormat="1" x14ac:dyDescent="0.2">
      <c r="A49" s="25">
        <v>21</v>
      </c>
      <c r="B49" s="26"/>
      <c r="C49" s="26"/>
      <c r="D49" s="41"/>
      <c r="E49" s="69" t="str">
        <f t="shared" si="0"/>
        <v xml:space="preserve"> </v>
      </c>
      <c r="F49" s="70"/>
      <c r="G49" s="26"/>
      <c r="H49" s="42"/>
      <c r="I49" s="26"/>
      <c r="J49" s="71"/>
      <c r="K49" s="43"/>
      <c r="L49" s="72"/>
      <c r="M49" s="73" t="str">
        <f>IF(OR(
AND(OR(E49&amp;F49=Hilfswerte!$D$1,E49&amp;F49=Hilfswerte!$E$1),OR(H49=Hilfswerte!$C$2,H49=Hilfswerte!$C$7),N49&gt;=Hilfswerte!$D$2),
AND(OR(E49&amp;F49=Hilfswerte!$F$1),OR(H49=Hilfswerte!$C$2,H49=Hilfswerte!$C$7),N49&gt;=Hilfswerte!$F$2),
AND(OR(E49&amp;F49=Hilfswerte!$G$1,E49&amp;F49=Hilfswerte!$H$1),OR(H49=Hilfswerte!$C$2,H49=Hilfswerte!$C$7),N49&gt;=Hilfswerte!$G$2),
AND(OR(E49&amp;F49=Hilfswerte!$I$1),OR(H49=Hilfswerte!$C$2,H49=Hilfswerte!$C$7),N49&gt;=Hilfswerte!$I$2),
AND(OR(E49&amp;F49=Hilfswerte!$J$1,E49&amp;F49=Hilfswerte!$K$1),OR(H49=Hilfswerte!$C$2,H49=Hilfswerte!$C$7),N49&gt;=Hilfswerte!$J$2),
AND(OR(E49&amp;F49=Hilfswerte!$L$1),OR(H49=Hilfswerte!$C$2,H49=Hilfswerte!$C$7),N49&gt;=Hilfswerte!$L$2),
AND(OR(E49&amp;F49=Hilfswerte!$D$1,E49&amp;F49=Hilfswerte!$E$1),OR(H49=Hilfswerte!$C$3,H49=Hilfswerte!$C$7),N49&gt;=Hilfswerte!$D$3),
AND(OR(E49&amp;F49=Hilfswerte!$F$1),OR(H49=Hilfswerte!$C$3,H49=Hilfswerte!$C$7),N49&gt;=Hilfswerte!$F$3),
AND(OR(E49&amp;F49=Hilfswerte!$G$1,E49&amp;F49=Hilfswerte!$H$1),OR(H49=Hilfswerte!$C$3,H49=Hilfswerte!$C$7),N49&gt;=Hilfswerte!$G$3),
AND(OR(E49&amp;F49=Hilfswerte!$I$1),OR(H49=Hilfswerte!$C$3,H49=Hilfswerte!$C$7),N49&gt;=Hilfswerte!$I$3),
AND(OR(E49&amp;F49=Hilfswerte!$J$1,E49&amp;F49=Hilfswerte!$K$1),OR(H49=Hilfswerte!$C$3,H49=Hilfswerte!$C$7),N49&gt;=Hilfswerte!$J$3),
AND(OR(E49&amp;F49=Hilfswerte!$L$1),OR(H49=Hilfswerte!$C$3,H49=Hilfswerte!$C$7),N49&gt;=Hilfswerte!$L$3),
AND(OR(E49&amp;F49=Hilfswerte!$D$1,E49&amp;F49=Hilfswerte!$E$1),OR(H49=Hilfswerte!$C$4,H49=Hilfswerte!$C$5,H49=Hilfswerte!$C$6,H49=Hilfswerte!$C$7),N49&gt;=Hilfswerte!$D$4),
AND(OR(E49&amp;F49=Hilfswerte!$F$1),OR(H49=Hilfswerte!$C$4,H49=Hilfswerte!$C$5,H49=Hilfswerte!$C$6,H49=Hilfswerte!$C$7),N49&gt;=Hilfswerte!$F$4),
AND(OR(E49&amp;F49=Hilfswerte!$G$1,E49&amp;F49=Hilfswerte!$H$1),OR(H49=Hilfswerte!$C$4,H49=Hilfswerte!$C$5,H49=Hilfswerte!$C$6,H49=Hilfswerte!$C$7),N49&gt;=Hilfswerte!$G$4),
AND(OR(E49&amp;F49=Hilfswerte!$I$1),OR(H49=Hilfswerte!$C$4,H49=Hilfswerte!$C$5,H49=Hilfswerte!$C$6,H49=Hilfswerte!$C$7),N49&gt;=Hilfswerte!$I$4),
AND(OR(E49&amp;F49=Hilfswerte!$J$1,E49&amp;F49=Hilfswerte!$K$1),OR(H49=Hilfswerte!$C$4,H49=Hilfswerte!$C$5,H49=Hilfswerte!$C$6,H49=Hilfswerte!$C$7),N49&gt;=Hilfswerte!$J$4),
AND(OR(E49&amp;F49=Hilfswerte!$L$1),OR(H49=Hilfswerte!$C$4,H49=Hilfswerte!$C$5,H49=Hilfswerte!$C$6,H49=Hilfswerte!$C$7),N49&gt;=Hilfswerte!$L$4),
),"X","-")</f>
        <v>-</v>
      </c>
      <c r="N49" s="86">
        <f t="shared" si="1"/>
        <v>0</v>
      </c>
      <c r="O49" s="80"/>
      <c r="P49" s="34">
        <v>80</v>
      </c>
      <c r="Q49" s="31">
        <f t="shared" si="3"/>
        <v>0</v>
      </c>
      <c r="R49" s="32">
        <f>IF(SUM($Q$29:$Q49)&lt;=$E$23,$Q49*$P49,IF(SUM($Q$29:$Q48)&lt;$E$23,(($E$23-SUM($Q$29:$Q48))*$P49),0))</f>
        <v>0</v>
      </c>
      <c r="S49" s="33"/>
      <c r="T49" s="33">
        <f t="shared" si="2"/>
        <v>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 s="5" customFormat="1" x14ac:dyDescent="0.2">
      <c r="A50" s="68">
        <v>22</v>
      </c>
      <c r="B50" s="26"/>
      <c r="C50" s="26"/>
      <c r="D50" s="41"/>
      <c r="E50" s="69" t="str">
        <f t="shared" si="0"/>
        <v xml:space="preserve"> </v>
      </c>
      <c r="F50" s="70"/>
      <c r="G50" s="26"/>
      <c r="H50" s="42"/>
      <c r="I50" s="26"/>
      <c r="J50" s="71"/>
      <c r="K50" s="43"/>
      <c r="L50" s="72"/>
      <c r="M50" s="73" t="str">
        <f>IF(OR(
AND(OR(E50&amp;F50=Hilfswerte!$D$1,E50&amp;F50=Hilfswerte!$E$1),OR(H50=Hilfswerte!$C$2,H50=Hilfswerte!$C$7),N50&gt;=Hilfswerte!$D$2),
AND(OR(E50&amp;F50=Hilfswerte!$F$1),OR(H50=Hilfswerte!$C$2,H50=Hilfswerte!$C$7),N50&gt;=Hilfswerte!$F$2),
AND(OR(E50&amp;F50=Hilfswerte!$G$1,E50&amp;F50=Hilfswerte!$H$1),OR(H50=Hilfswerte!$C$2,H50=Hilfswerte!$C$7),N50&gt;=Hilfswerte!$G$2),
AND(OR(E50&amp;F50=Hilfswerte!$I$1),OR(H50=Hilfswerte!$C$2,H50=Hilfswerte!$C$7),N50&gt;=Hilfswerte!$I$2),
AND(OR(E50&amp;F50=Hilfswerte!$J$1,E50&amp;F50=Hilfswerte!$K$1),OR(H50=Hilfswerte!$C$2,H50=Hilfswerte!$C$7),N50&gt;=Hilfswerte!$J$2),
AND(OR(E50&amp;F50=Hilfswerte!$L$1),OR(H50=Hilfswerte!$C$2,H50=Hilfswerte!$C$7),N50&gt;=Hilfswerte!$L$2),
AND(OR(E50&amp;F50=Hilfswerte!$D$1,E50&amp;F50=Hilfswerte!$E$1),OR(H50=Hilfswerte!$C$3,H50=Hilfswerte!$C$7),N50&gt;=Hilfswerte!$D$3),
AND(OR(E50&amp;F50=Hilfswerte!$F$1),OR(H50=Hilfswerte!$C$3,H50=Hilfswerte!$C$7),N50&gt;=Hilfswerte!$F$3),
AND(OR(E50&amp;F50=Hilfswerte!$G$1,E50&amp;F50=Hilfswerte!$H$1),OR(H50=Hilfswerte!$C$3,H50=Hilfswerte!$C$7),N50&gt;=Hilfswerte!$G$3),
AND(OR(E50&amp;F50=Hilfswerte!$I$1),OR(H50=Hilfswerte!$C$3,H50=Hilfswerte!$C$7),N50&gt;=Hilfswerte!$I$3),
AND(OR(E50&amp;F50=Hilfswerte!$J$1,E50&amp;F50=Hilfswerte!$K$1),OR(H50=Hilfswerte!$C$3,H50=Hilfswerte!$C$7),N50&gt;=Hilfswerte!$J$3),
AND(OR(E50&amp;F50=Hilfswerte!$L$1),OR(H50=Hilfswerte!$C$3,H50=Hilfswerte!$C$7),N50&gt;=Hilfswerte!$L$3),
AND(OR(E50&amp;F50=Hilfswerte!$D$1,E50&amp;F50=Hilfswerte!$E$1),OR(H50=Hilfswerte!$C$4,H50=Hilfswerte!$C$5,H50=Hilfswerte!$C$6,H50=Hilfswerte!$C$7),N50&gt;=Hilfswerte!$D$4),
AND(OR(E50&amp;F50=Hilfswerte!$F$1),OR(H50=Hilfswerte!$C$4,H50=Hilfswerte!$C$5,H50=Hilfswerte!$C$6,H50=Hilfswerte!$C$7),N50&gt;=Hilfswerte!$F$4),
AND(OR(E50&amp;F50=Hilfswerte!$G$1,E50&amp;F50=Hilfswerte!$H$1),OR(H50=Hilfswerte!$C$4,H50=Hilfswerte!$C$5,H50=Hilfswerte!$C$6,H50=Hilfswerte!$C$7),N50&gt;=Hilfswerte!$G$4),
AND(OR(E50&amp;F50=Hilfswerte!$I$1),OR(H50=Hilfswerte!$C$4,H50=Hilfswerte!$C$5,H50=Hilfswerte!$C$6,H50=Hilfswerte!$C$7),N50&gt;=Hilfswerte!$I$4),
AND(OR(E50&amp;F50=Hilfswerte!$J$1,E50&amp;F50=Hilfswerte!$K$1),OR(H50=Hilfswerte!$C$4,H50=Hilfswerte!$C$5,H50=Hilfswerte!$C$6,H50=Hilfswerte!$C$7),N50&gt;=Hilfswerte!$J$4),
AND(OR(E50&amp;F50=Hilfswerte!$L$1),OR(H50=Hilfswerte!$C$4,H50=Hilfswerte!$C$5,H50=Hilfswerte!$C$6,H50=Hilfswerte!$C$7),N50&gt;=Hilfswerte!$L$4),
),"X","-")</f>
        <v>-</v>
      </c>
      <c r="N50" s="86">
        <f t="shared" si="1"/>
        <v>0</v>
      </c>
      <c r="O50" s="80"/>
      <c r="P50" s="34">
        <v>79</v>
      </c>
      <c r="Q50" s="31">
        <f t="shared" si="3"/>
        <v>0</v>
      </c>
      <c r="R50" s="32">
        <f>IF(SUM($Q$29:$Q50)&lt;=$E$23,$Q50*$P50,IF(SUM($Q$29:$Q49)&lt;$E$23,(($E$23-SUM($Q$29:$Q49))*$P50),0))</f>
        <v>0</v>
      </c>
      <c r="S50" s="33"/>
      <c r="T50" s="33">
        <f t="shared" si="2"/>
        <v>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 s="5" customFormat="1" x14ac:dyDescent="0.2">
      <c r="A51" s="25">
        <v>23</v>
      </c>
      <c r="B51" s="26"/>
      <c r="C51" s="26"/>
      <c r="D51" s="41"/>
      <c r="E51" s="69" t="str">
        <f t="shared" si="0"/>
        <v xml:space="preserve"> </v>
      </c>
      <c r="F51" s="70"/>
      <c r="G51" s="26"/>
      <c r="H51" s="42"/>
      <c r="I51" s="26"/>
      <c r="J51" s="71"/>
      <c r="K51" s="43"/>
      <c r="L51" s="72"/>
      <c r="M51" s="73" t="str">
        <f>IF(OR(
AND(OR(E51&amp;F51=Hilfswerte!$D$1,E51&amp;F51=Hilfswerte!$E$1),OR(H51=Hilfswerte!$C$2,H51=Hilfswerte!$C$7),N51&gt;=Hilfswerte!$D$2),
AND(OR(E51&amp;F51=Hilfswerte!$F$1),OR(H51=Hilfswerte!$C$2,H51=Hilfswerte!$C$7),N51&gt;=Hilfswerte!$F$2),
AND(OR(E51&amp;F51=Hilfswerte!$G$1,E51&amp;F51=Hilfswerte!$H$1),OR(H51=Hilfswerte!$C$2,H51=Hilfswerte!$C$7),N51&gt;=Hilfswerte!$G$2),
AND(OR(E51&amp;F51=Hilfswerte!$I$1),OR(H51=Hilfswerte!$C$2,H51=Hilfswerte!$C$7),N51&gt;=Hilfswerte!$I$2),
AND(OR(E51&amp;F51=Hilfswerte!$J$1,E51&amp;F51=Hilfswerte!$K$1),OR(H51=Hilfswerte!$C$2,H51=Hilfswerte!$C$7),N51&gt;=Hilfswerte!$J$2),
AND(OR(E51&amp;F51=Hilfswerte!$L$1),OR(H51=Hilfswerte!$C$2,H51=Hilfswerte!$C$7),N51&gt;=Hilfswerte!$L$2),
AND(OR(E51&amp;F51=Hilfswerte!$D$1,E51&amp;F51=Hilfswerte!$E$1),OR(H51=Hilfswerte!$C$3,H51=Hilfswerte!$C$7),N51&gt;=Hilfswerte!$D$3),
AND(OR(E51&amp;F51=Hilfswerte!$F$1),OR(H51=Hilfswerte!$C$3,H51=Hilfswerte!$C$7),N51&gt;=Hilfswerte!$F$3),
AND(OR(E51&amp;F51=Hilfswerte!$G$1,E51&amp;F51=Hilfswerte!$H$1),OR(H51=Hilfswerte!$C$3,H51=Hilfswerte!$C$7),N51&gt;=Hilfswerte!$G$3),
AND(OR(E51&amp;F51=Hilfswerte!$I$1),OR(H51=Hilfswerte!$C$3,H51=Hilfswerte!$C$7),N51&gt;=Hilfswerte!$I$3),
AND(OR(E51&amp;F51=Hilfswerte!$J$1,E51&amp;F51=Hilfswerte!$K$1),OR(H51=Hilfswerte!$C$3,H51=Hilfswerte!$C$7),N51&gt;=Hilfswerte!$J$3),
AND(OR(E51&amp;F51=Hilfswerte!$L$1),OR(H51=Hilfswerte!$C$3,H51=Hilfswerte!$C$7),N51&gt;=Hilfswerte!$L$3),
AND(OR(E51&amp;F51=Hilfswerte!$D$1,E51&amp;F51=Hilfswerte!$E$1),OR(H51=Hilfswerte!$C$4,H51=Hilfswerte!$C$5,H51=Hilfswerte!$C$6,H51=Hilfswerte!$C$7),N51&gt;=Hilfswerte!$D$4),
AND(OR(E51&amp;F51=Hilfswerte!$F$1),OR(H51=Hilfswerte!$C$4,H51=Hilfswerte!$C$5,H51=Hilfswerte!$C$6,H51=Hilfswerte!$C$7),N51&gt;=Hilfswerte!$F$4),
AND(OR(E51&amp;F51=Hilfswerte!$G$1,E51&amp;F51=Hilfswerte!$H$1),OR(H51=Hilfswerte!$C$4,H51=Hilfswerte!$C$5,H51=Hilfswerte!$C$6,H51=Hilfswerte!$C$7),N51&gt;=Hilfswerte!$G$4),
AND(OR(E51&amp;F51=Hilfswerte!$I$1),OR(H51=Hilfswerte!$C$4,H51=Hilfswerte!$C$5,H51=Hilfswerte!$C$6,H51=Hilfswerte!$C$7),N51&gt;=Hilfswerte!$I$4),
AND(OR(E51&amp;F51=Hilfswerte!$J$1,E51&amp;F51=Hilfswerte!$K$1),OR(H51=Hilfswerte!$C$4,H51=Hilfswerte!$C$5,H51=Hilfswerte!$C$6,H51=Hilfswerte!$C$7),N51&gt;=Hilfswerte!$J$4),
AND(OR(E51&amp;F51=Hilfswerte!$L$1),OR(H51=Hilfswerte!$C$4,H51=Hilfswerte!$C$5,H51=Hilfswerte!$C$6,H51=Hilfswerte!$C$7),N51&gt;=Hilfswerte!$L$4),
),"X","-")</f>
        <v>-</v>
      </c>
      <c r="N51" s="86">
        <f t="shared" si="1"/>
        <v>0</v>
      </c>
      <c r="O51" s="80"/>
      <c r="P51" s="34">
        <v>78</v>
      </c>
      <c r="Q51" s="31">
        <f t="shared" si="3"/>
        <v>0</v>
      </c>
      <c r="R51" s="32">
        <f>IF(SUM($Q$29:$Q51)&lt;=$E$23,$Q51*$P51,IF(SUM($Q$29:$Q50)&lt;$E$23,(($E$23-SUM($Q$29:$Q50))*$P51),0))</f>
        <v>0</v>
      </c>
      <c r="S51" s="33"/>
      <c r="T51" s="33">
        <f t="shared" si="2"/>
        <v>0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</row>
    <row r="52" spans="1:156" s="5" customFormat="1" x14ac:dyDescent="0.2">
      <c r="A52" s="68">
        <v>24</v>
      </c>
      <c r="B52" s="26"/>
      <c r="C52" s="26"/>
      <c r="D52" s="41"/>
      <c r="E52" s="69" t="str">
        <f t="shared" si="0"/>
        <v xml:space="preserve"> </v>
      </c>
      <c r="F52" s="70"/>
      <c r="G52" s="26"/>
      <c r="H52" s="42"/>
      <c r="I52" s="26"/>
      <c r="J52" s="71"/>
      <c r="K52" s="43"/>
      <c r="L52" s="72"/>
      <c r="M52" s="73" t="str">
        <f>IF(OR(
AND(OR(E52&amp;F52=Hilfswerte!$D$1,E52&amp;F52=Hilfswerte!$E$1),OR(H52=Hilfswerte!$C$2,H52=Hilfswerte!$C$7),N52&gt;=Hilfswerte!$D$2),
AND(OR(E52&amp;F52=Hilfswerte!$F$1),OR(H52=Hilfswerte!$C$2,H52=Hilfswerte!$C$7),N52&gt;=Hilfswerte!$F$2),
AND(OR(E52&amp;F52=Hilfswerte!$G$1,E52&amp;F52=Hilfswerte!$H$1),OR(H52=Hilfswerte!$C$2,H52=Hilfswerte!$C$7),N52&gt;=Hilfswerte!$G$2),
AND(OR(E52&amp;F52=Hilfswerte!$I$1),OR(H52=Hilfswerte!$C$2,H52=Hilfswerte!$C$7),N52&gt;=Hilfswerte!$I$2),
AND(OR(E52&amp;F52=Hilfswerte!$J$1,E52&amp;F52=Hilfswerte!$K$1),OR(H52=Hilfswerte!$C$2,H52=Hilfswerte!$C$7),N52&gt;=Hilfswerte!$J$2),
AND(OR(E52&amp;F52=Hilfswerte!$L$1),OR(H52=Hilfswerte!$C$2,H52=Hilfswerte!$C$7),N52&gt;=Hilfswerte!$L$2),
AND(OR(E52&amp;F52=Hilfswerte!$D$1,E52&amp;F52=Hilfswerte!$E$1),OR(H52=Hilfswerte!$C$3,H52=Hilfswerte!$C$7),N52&gt;=Hilfswerte!$D$3),
AND(OR(E52&amp;F52=Hilfswerte!$F$1),OR(H52=Hilfswerte!$C$3,H52=Hilfswerte!$C$7),N52&gt;=Hilfswerte!$F$3),
AND(OR(E52&amp;F52=Hilfswerte!$G$1,E52&amp;F52=Hilfswerte!$H$1),OR(H52=Hilfswerte!$C$3,H52=Hilfswerte!$C$7),N52&gt;=Hilfswerte!$G$3),
AND(OR(E52&amp;F52=Hilfswerte!$I$1),OR(H52=Hilfswerte!$C$3,H52=Hilfswerte!$C$7),N52&gt;=Hilfswerte!$I$3),
AND(OR(E52&amp;F52=Hilfswerte!$J$1,E52&amp;F52=Hilfswerte!$K$1),OR(H52=Hilfswerte!$C$3,H52=Hilfswerte!$C$7),N52&gt;=Hilfswerte!$J$3),
AND(OR(E52&amp;F52=Hilfswerte!$L$1),OR(H52=Hilfswerte!$C$3,H52=Hilfswerte!$C$7),N52&gt;=Hilfswerte!$L$3),
AND(OR(E52&amp;F52=Hilfswerte!$D$1,E52&amp;F52=Hilfswerte!$E$1),OR(H52=Hilfswerte!$C$4,H52=Hilfswerte!$C$5,H52=Hilfswerte!$C$6,H52=Hilfswerte!$C$7),N52&gt;=Hilfswerte!$D$4),
AND(OR(E52&amp;F52=Hilfswerte!$F$1),OR(H52=Hilfswerte!$C$4,H52=Hilfswerte!$C$5,H52=Hilfswerte!$C$6,H52=Hilfswerte!$C$7),N52&gt;=Hilfswerte!$F$4),
AND(OR(E52&amp;F52=Hilfswerte!$G$1,E52&amp;F52=Hilfswerte!$H$1),OR(H52=Hilfswerte!$C$4,H52=Hilfswerte!$C$5,H52=Hilfswerte!$C$6,H52=Hilfswerte!$C$7),N52&gt;=Hilfswerte!$G$4),
AND(OR(E52&amp;F52=Hilfswerte!$I$1),OR(H52=Hilfswerte!$C$4,H52=Hilfswerte!$C$5,H52=Hilfswerte!$C$6,H52=Hilfswerte!$C$7),N52&gt;=Hilfswerte!$I$4),
AND(OR(E52&amp;F52=Hilfswerte!$J$1,E52&amp;F52=Hilfswerte!$K$1),OR(H52=Hilfswerte!$C$4,H52=Hilfswerte!$C$5,H52=Hilfswerte!$C$6,H52=Hilfswerte!$C$7),N52&gt;=Hilfswerte!$J$4),
AND(OR(E52&amp;F52=Hilfswerte!$L$1),OR(H52=Hilfswerte!$C$4,H52=Hilfswerte!$C$5,H52=Hilfswerte!$C$6,H52=Hilfswerte!$C$7),N52&gt;=Hilfswerte!$L$4),
),"X","-")</f>
        <v>-</v>
      </c>
      <c r="N52" s="86">
        <f t="shared" si="1"/>
        <v>0</v>
      </c>
      <c r="O52" s="80"/>
      <c r="P52" s="34">
        <v>77</v>
      </c>
      <c r="Q52" s="31">
        <f t="shared" si="3"/>
        <v>0</v>
      </c>
      <c r="R52" s="32">
        <f>IF(SUM($Q$29:$Q52)&lt;=$E$23,$Q52*$P52,IF(SUM($Q$29:$Q51)&lt;$E$23,(($E$23-SUM($Q$29:$Q51))*$P52),0))</f>
        <v>0</v>
      </c>
      <c r="S52" s="33"/>
      <c r="T52" s="33">
        <f t="shared" si="2"/>
        <v>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</row>
    <row r="53" spans="1:156" s="5" customFormat="1" x14ac:dyDescent="0.2">
      <c r="A53" s="25">
        <v>25</v>
      </c>
      <c r="B53" s="26"/>
      <c r="C53" s="26"/>
      <c r="D53" s="41"/>
      <c r="E53" s="69" t="str">
        <f t="shared" si="0"/>
        <v xml:space="preserve"> </v>
      </c>
      <c r="F53" s="70"/>
      <c r="G53" s="26"/>
      <c r="H53" s="42"/>
      <c r="I53" s="26"/>
      <c r="J53" s="71"/>
      <c r="K53" s="43"/>
      <c r="L53" s="72"/>
      <c r="M53" s="73" t="str">
        <f>IF(OR(
AND(OR(E53&amp;F53=Hilfswerte!$D$1,E53&amp;F53=Hilfswerte!$E$1),OR(H53=Hilfswerte!$C$2,H53=Hilfswerte!$C$7),N53&gt;=Hilfswerte!$D$2),
AND(OR(E53&amp;F53=Hilfswerte!$F$1),OR(H53=Hilfswerte!$C$2,H53=Hilfswerte!$C$7),N53&gt;=Hilfswerte!$F$2),
AND(OR(E53&amp;F53=Hilfswerte!$G$1,E53&amp;F53=Hilfswerte!$H$1),OR(H53=Hilfswerte!$C$2,H53=Hilfswerte!$C$7),N53&gt;=Hilfswerte!$G$2),
AND(OR(E53&amp;F53=Hilfswerte!$I$1),OR(H53=Hilfswerte!$C$2,H53=Hilfswerte!$C$7),N53&gt;=Hilfswerte!$I$2),
AND(OR(E53&amp;F53=Hilfswerte!$J$1,E53&amp;F53=Hilfswerte!$K$1),OR(H53=Hilfswerte!$C$2,H53=Hilfswerte!$C$7),N53&gt;=Hilfswerte!$J$2),
AND(OR(E53&amp;F53=Hilfswerte!$L$1),OR(H53=Hilfswerte!$C$2,H53=Hilfswerte!$C$7),N53&gt;=Hilfswerte!$L$2),
AND(OR(E53&amp;F53=Hilfswerte!$D$1,E53&amp;F53=Hilfswerte!$E$1),OR(H53=Hilfswerte!$C$3,H53=Hilfswerte!$C$7),N53&gt;=Hilfswerte!$D$3),
AND(OR(E53&amp;F53=Hilfswerte!$F$1),OR(H53=Hilfswerte!$C$3,H53=Hilfswerte!$C$7),N53&gt;=Hilfswerte!$F$3),
AND(OR(E53&amp;F53=Hilfswerte!$G$1,E53&amp;F53=Hilfswerte!$H$1),OR(H53=Hilfswerte!$C$3,H53=Hilfswerte!$C$7),N53&gt;=Hilfswerte!$G$3),
AND(OR(E53&amp;F53=Hilfswerte!$I$1),OR(H53=Hilfswerte!$C$3,H53=Hilfswerte!$C$7),N53&gt;=Hilfswerte!$I$3),
AND(OR(E53&amp;F53=Hilfswerte!$J$1,E53&amp;F53=Hilfswerte!$K$1),OR(H53=Hilfswerte!$C$3,H53=Hilfswerte!$C$7),N53&gt;=Hilfswerte!$J$3),
AND(OR(E53&amp;F53=Hilfswerte!$L$1),OR(H53=Hilfswerte!$C$3,H53=Hilfswerte!$C$7),N53&gt;=Hilfswerte!$L$3),
AND(OR(E53&amp;F53=Hilfswerte!$D$1,E53&amp;F53=Hilfswerte!$E$1),OR(H53=Hilfswerte!$C$4,H53=Hilfswerte!$C$5,H53=Hilfswerte!$C$6,H53=Hilfswerte!$C$7),N53&gt;=Hilfswerte!$D$4),
AND(OR(E53&amp;F53=Hilfswerte!$F$1),OR(H53=Hilfswerte!$C$4,H53=Hilfswerte!$C$5,H53=Hilfswerte!$C$6,H53=Hilfswerte!$C$7),N53&gt;=Hilfswerte!$F$4),
AND(OR(E53&amp;F53=Hilfswerte!$G$1,E53&amp;F53=Hilfswerte!$H$1),OR(H53=Hilfswerte!$C$4,H53=Hilfswerte!$C$5,H53=Hilfswerte!$C$6,H53=Hilfswerte!$C$7),N53&gt;=Hilfswerte!$G$4),
AND(OR(E53&amp;F53=Hilfswerte!$I$1),OR(H53=Hilfswerte!$C$4,H53=Hilfswerte!$C$5,H53=Hilfswerte!$C$6,H53=Hilfswerte!$C$7),N53&gt;=Hilfswerte!$I$4),
AND(OR(E53&amp;F53=Hilfswerte!$J$1,E53&amp;F53=Hilfswerte!$K$1),OR(H53=Hilfswerte!$C$4,H53=Hilfswerte!$C$5,H53=Hilfswerte!$C$6,H53=Hilfswerte!$C$7),N53&gt;=Hilfswerte!$J$4),
AND(OR(E53&amp;F53=Hilfswerte!$L$1),OR(H53=Hilfswerte!$C$4,H53=Hilfswerte!$C$5,H53=Hilfswerte!$C$6,H53=Hilfswerte!$C$7),N53&gt;=Hilfswerte!$L$4),
),"X","-")</f>
        <v>-</v>
      </c>
      <c r="N53" s="86">
        <f t="shared" si="1"/>
        <v>0</v>
      </c>
      <c r="O53" s="80"/>
      <c r="P53" s="34">
        <v>76</v>
      </c>
      <c r="Q53" s="31">
        <f t="shared" si="3"/>
        <v>0</v>
      </c>
      <c r="R53" s="32">
        <f>IF(SUM($Q$29:$Q53)&lt;=$E$23,$Q53*$P53,IF(SUM($Q$29:$Q52)&lt;$E$23,(($E$23-SUM($Q$29:$Q52))*$P53),0))</f>
        <v>0</v>
      </c>
      <c r="S53" s="33"/>
      <c r="T53" s="33">
        <f t="shared" si="2"/>
        <v>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 s="5" customFormat="1" x14ac:dyDescent="0.2">
      <c r="A54" s="68">
        <v>26</v>
      </c>
      <c r="B54" s="26"/>
      <c r="C54" s="26"/>
      <c r="D54" s="41"/>
      <c r="E54" s="69" t="str">
        <f t="shared" si="0"/>
        <v xml:space="preserve"> </v>
      </c>
      <c r="F54" s="70"/>
      <c r="G54" s="26"/>
      <c r="H54" s="42"/>
      <c r="I54" s="26"/>
      <c r="J54" s="71"/>
      <c r="K54" s="43"/>
      <c r="L54" s="72"/>
      <c r="M54" s="73" t="str">
        <f>IF(OR(
AND(OR(E54&amp;F54=Hilfswerte!$D$1,E54&amp;F54=Hilfswerte!$E$1),OR(H54=Hilfswerte!$C$2,H54=Hilfswerte!$C$7),N54&gt;=Hilfswerte!$D$2),
AND(OR(E54&amp;F54=Hilfswerte!$F$1),OR(H54=Hilfswerte!$C$2,H54=Hilfswerte!$C$7),N54&gt;=Hilfswerte!$F$2),
AND(OR(E54&amp;F54=Hilfswerte!$G$1,E54&amp;F54=Hilfswerte!$H$1),OR(H54=Hilfswerte!$C$2,H54=Hilfswerte!$C$7),N54&gt;=Hilfswerte!$G$2),
AND(OR(E54&amp;F54=Hilfswerte!$I$1),OR(H54=Hilfswerte!$C$2,H54=Hilfswerte!$C$7),N54&gt;=Hilfswerte!$I$2),
AND(OR(E54&amp;F54=Hilfswerte!$J$1,E54&amp;F54=Hilfswerte!$K$1),OR(H54=Hilfswerte!$C$2,H54=Hilfswerte!$C$7),N54&gt;=Hilfswerte!$J$2),
AND(OR(E54&amp;F54=Hilfswerte!$L$1),OR(H54=Hilfswerte!$C$2,H54=Hilfswerte!$C$7),N54&gt;=Hilfswerte!$L$2),
AND(OR(E54&amp;F54=Hilfswerte!$D$1,E54&amp;F54=Hilfswerte!$E$1),OR(H54=Hilfswerte!$C$3,H54=Hilfswerte!$C$7),N54&gt;=Hilfswerte!$D$3),
AND(OR(E54&amp;F54=Hilfswerte!$F$1),OR(H54=Hilfswerte!$C$3,H54=Hilfswerte!$C$7),N54&gt;=Hilfswerte!$F$3),
AND(OR(E54&amp;F54=Hilfswerte!$G$1,E54&amp;F54=Hilfswerte!$H$1),OR(H54=Hilfswerte!$C$3,H54=Hilfswerte!$C$7),N54&gt;=Hilfswerte!$G$3),
AND(OR(E54&amp;F54=Hilfswerte!$I$1),OR(H54=Hilfswerte!$C$3,H54=Hilfswerte!$C$7),N54&gt;=Hilfswerte!$I$3),
AND(OR(E54&amp;F54=Hilfswerte!$J$1,E54&amp;F54=Hilfswerte!$K$1),OR(H54=Hilfswerte!$C$3,H54=Hilfswerte!$C$7),N54&gt;=Hilfswerte!$J$3),
AND(OR(E54&amp;F54=Hilfswerte!$L$1),OR(H54=Hilfswerte!$C$3,H54=Hilfswerte!$C$7),N54&gt;=Hilfswerte!$L$3),
AND(OR(E54&amp;F54=Hilfswerte!$D$1,E54&amp;F54=Hilfswerte!$E$1),OR(H54=Hilfswerte!$C$4,H54=Hilfswerte!$C$5,H54=Hilfswerte!$C$6,H54=Hilfswerte!$C$7),N54&gt;=Hilfswerte!$D$4),
AND(OR(E54&amp;F54=Hilfswerte!$F$1),OR(H54=Hilfswerte!$C$4,H54=Hilfswerte!$C$5,H54=Hilfswerte!$C$6,H54=Hilfswerte!$C$7),N54&gt;=Hilfswerte!$F$4),
AND(OR(E54&amp;F54=Hilfswerte!$G$1,E54&amp;F54=Hilfswerte!$H$1),OR(H54=Hilfswerte!$C$4,H54=Hilfswerte!$C$5,H54=Hilfswerte!$C$6,H54=Hilfswerte!$C$7),N54&gt;=Hilfswerte!$G$4),
AND(OR(E54&amp;F54=Hilfswerte!$I$1),OR(H54=Hilfswerte!$C$4,H54=Hilfswerte!$C$5,H54=Hilfswerte!$C$6,H54=Hilfswerte!$C$7),N54&gt;=Hilfswerte!$I$4),
AND(OR(E54&amp;F54=Hilfswerte!$J$1,E54&amp;F54=Hilfswerte!$K$1),OR(H54=Hilfswerte!$C$4,H54=Hilfswerte!$C$5,H54=Hilfswerte!$C$6,H54=Hilfswerte!$C$7),N54&gt;=Hilfswerte!$J$4),
AND(OR(E54&amp;F54=Hilfswerte!$L$1),OR(H54=Hilfswerte!$C$4,H54=Hilfswerte!$C$5,H54=Hilfswerte!$C$6,H54=Hilfswerte!$C$7),N54&gt;=Hilfswerte!$L$4),
),"X","-")</f>
        <v>-</v>
      </c>
      <c r="N54" s="86">
        <f t="shared" si="1"/>
        <v>0</v>
      </c>
      <c r="O54" s="80"/>
      <c r="P54" s="34">
        <v>75</v>
      </c>
      <c r="Q54" s="31">
        <f t="shared" si="3"/>
        <v>0</v>
      </c>
      <c r="R54" s="32">
        <f>IF(SUM($Q$29:$Q54)&lt;=$E$23,$Q54*$P54,IF(SUM($Q$29:$Q53)&lt;$E$23,(($E$23-SUM($Q$29:$Q53))*$P54),0))</f>
        <v>0</v>
      </c>
      <c r="S54" s="33"/>
      <c r="T54" s="33">
        <f t="shared" si="2"/>
        <v>0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 s="5" customFormat="1" x14ac:dyDescent="0.2">
      <c r="A55" s="25">
        <v>27</v>
      </c>
      <c r="B55" s="26"/>
      <c r="C55" s="26"/>
      <c r="D55" s="41"/>
      <c r="E55" s="69" t="str">
        <f t="shared" si="0"/>
        <v xml:space="preserve"> </v>
      </c>
      <c r="F55" s="70"/>
      <c r="G55" s="26"/>
      <c r="H55" s="42"/>
      <c r="I55" s="26"/>
      <c r="J55" s="71"/>
      <c r="K55" s="43"/>
      <c r="L55" s="72"/>
      <c r="M55" s="73" t="str">
        <f>IF(OR(
AND(OR(E55&amp;F55=Hilfswerte!$D$1,E55&amp;F55=Hilfswerte!$E$1),OR(H55=Hilfswerte!$C$2,H55=Hilfswerte!$C$7),N55&gt;=Hilfswerte!$D$2),
AND(OR(E55&amp;F55=Hilfswerte!$F$1),OR(H55=Hilfswerte!$C$2,H55=Hilfswerte!$C$7),N55&gt;=Hilfswerte!$F$2),
AND(OR(E55&amp;F55=Hilfswerte!$G$1,E55&amp;F55=Hilfswerte!$H$1),OR(H55=Hilfswerte!$C$2,H55=Hilfswerte!$C$7),N55&gt;=Hilfswerte!$G$2),
AND(OR(E55&amp;F55=Hilfswerte!$I$1),OR(H55=Hilfswerte!$C$2,H55=Hilfswerte!$C$7),N55&gt;=Hilfswerte!$I$2),
AND(OR(E55&amp;F55=Hilfswerte!$J$1,E55&amp;F55=Hilfswerte!$K$1),OR(H55=Hilfswerte!$C$2,H55=Hilfswerte!$C$7),N55&gt;=Hilfswerte!$J$2),
AND(OR(E55&amp;F55=Hilfswerte!$L$1),OR(H55=Hilfswerte!$C$2,H55=Hilfswerte!$C$7),N55&gt;=Hilfswerte!$L$2),
AND(OR(E55&amp;F55=Hilfswerte!$D$1,E55&amp;F55=Hilfswerte!$E$1),OR(H55=Hilfswerte!$C$3,H55=Hilfswerte!$C$7),N55&gt;=Hilfswerte!$D$3),
AND(OR(E55&amp;F55=Hilfswerte!$F$1),OR(H55=Hilfswerte!$C$3,H55=Hilfswerte!$C$7),N55&gt;=Hilfswerte!$F$3),
AND(OR(E55&amp;F55=Hilfswerte!$G$1,E55&amp;F55=Hilfswerte!$H$1),OR(H55=Hilfswerte!$C$3,H55=Hilfswerte!$C$7),N55&gt;=Hilfswerte!$G$3),
AND(OR(E55&amp;F55=Hilfswerte!$I$1),OR(H55=Hilfswerte!$C$3,H55=Hilfswerte!$C$7),N55&gt;=Hilfswerte!$I$3),
AND(OR(E55&amp;F55=Hilfswerte!$J$1,E55&amp;F55=Hilfswerte!$K$1),OR(H55=Hilfswerte!$C$3,H55=Hilfswerte!$C$7),N55&gt;=Hilfswerte!$J$3),
AND(OR(E55&amp;F55=Hilfswerte!$L$1),OR(H55=Hilfswerte!$C$3,H55=Hilfswerte!$C$7),N55&gt;=Hilfswerte!$L$3),
AND(OR(E55&amp;F55=Hilfswerte!$D$1,E55&amp;F55=Hilfswerte!$E$1),OR(H55=Hilfswerte!$C$4,H55=Hilfswerte!$C$5,H55=Hilfswerte!$C$6,H55=Hilfswerte!$C$7),N55&gt;=Hilfswerte!$D$4),
AND(OR(E55&amp;F55=Hilfswerte!$F$1),OR(H55=Hilfswerte!$C$4,H55=Hilfswerte!$C$5,H55=Hilfswerte!$C$6,H55=Hilfswerte!$C$7),N55&gt;=Hilfswerte!$F$4),
AND(OR(E55&amp;F55=Hilfswerte!$G$1,E55&amp;F55=Hilfswerte!$H$1),OR(H55=Hilfswerte!$C$4,H55=Hilfswerte!$C$5,H55=Hilfswerte!$C$6,H55=Hilfswerte!$C$7),N55&gt;=Hilfswerte!$G$4),
AND(OR(E55&amp;F55=Hilfswerte!$I$1),OR(H55=Hilfswerte!$C$4,H55=Hilfswerte!$C$5,H55=Hilfswerte!$C$6,H55=Hilfswerte!$C$7),N55&gt;=Hilfswerte!$I$4),
AND(OR(E55&amp;F55=Hilfswerte!$J$1,E55&amp;F55=Hilfswerte!$K$1),OR(H55=Hilfswerte!$C$4,H55=Hilfswerte!$C$5,H55=Hilfswerte!$C$6,H55=Hilfswerte!$C$7),N55&gt;=Hilfswerte!$J$4),
AND(OR(E55&amp;F55=Hilfswerte!$L$1),OR(H55=Hilfswerte!$C$4,H55=Hilfswerte!$C$5,H55=Hilfswerte!$C$6,H55=Hilfswerte!$C$7),N55&gt;=Hilfswerte!$L$4),
),"X","-")</f>
        <v>-</v>
      </c>
      <c r="N55" s="86">
        <f t="shared" si="1"/>
        <v>0</v>
      </c>
      <c r="O55" s="80"/>
      <c r="P55" s="34">
        <v>74</v>
      </c>
      <c r="Q55" s="31">
        <f t="shared" si="3"/>
        <v>0</v>
      </c>
      <c r="R55" s="32">
        <f>IF(SUM($Q$29:$Q55)&lt;=$E$23,$Q55*$P55,IF(SUM($Q$29:$Q54)&lt;$E$23,(($E$23-SUM($Q$29:$Q54))*$P55),0))</f>
        <v>0</v>
      </c>
      <c r="S55" s="33"/>
      <c r="T55" s="33">
        <f t="shared" si="2"/>
        <v>0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</row>
    <row r="56" spans="1:156" s="5" customFormat="1" x14ac:dyDescent="0.2">
      <c r="A56" s="68">
        <v>28</v>
      </c>
      <c r="B56" s="26"/>
      <c r="C56" s="26"/>
      <c r="D56" s="41"/>
      <c r="E56" s="69" t="str">
        <f t="shared" si="0"/>
        <v xml:space="preserve"> </v>
      </c>
      <c r="F56" s="70"/>
      <c r="G56" s="26"/>
      <c r="H56" s="42"/>
      <c r="I56" s="26"/>
      <c r="J56" s="71"/>
      <c r="K56" s="43"/>
      <c r="L56" s="72"/>
      <c r="M56" s="73" t="str">
        <f>IF(OR(
AND(OR(E56&amp;F56=Hilfswerte!$D$1,E56&amp;F56=Hilfswerte!$E$1),OR(H56=Hilfswerte!$C$2,H56=Hilfswerte!$C$7),N56&gt;=Hilfswerte!$D$2),
AND(OR(E56&amp;F56=Hilfswerte!$F$1),OR(H56=Hilfswerte!$C$2,H56=Hilfswerte!$C$7),N56&gt;=Hilfswerte!$F$2),
AND(OR(E56&amp;F56=Hilfswerte!$G$1,E56&amp;F56=Hilfswerte!$H$1),OR(H56=Hilfswerte!$C$2,H56=Hilfswerte!$C$7),N56&gt;=Hilfswerte!$G$2),
AND(OR(E56&amp;F56=Hilfswerte!$I$1),OR(H56=Hilfswerte!$C$2,H56=Hilfswerte!$C$7),N56&gt;=Hilfswerte!$I$2),
AND(OR(E56&amp;F56=Hilfswerte!$J$1,E56&amp;F56=Hilfswerte!$K$1),OR(H56=Hilfswerte!$C$2,H56=Hilfswerte!$C$7),N56&gt;=Hilfswerte!$J$2),
AND(OR(E56&amp;F56=Hilfswerte!$L$1),OR(H56=Hilfswerte!$C$2,H56=Hilfswerte!$C$7),N56&gt;=Hilfswerte!$L$2),
AND(OR(E56&amp;F56=Hilfswerte!$D$1,E56&amp;F56=Hilfswerte!$E$1),OR(H56=Hilfswerte!$C$3,H56=Hilfswerte!$C$7),N56&gt;=Hilfswerte!$D$3),
AND(OR(E56&amp;F56=Hilfswerte!$F$1),OR(H56=Hilfswerte!$C$3,H56=Hilfswerte!$C$7),N56&gt;=Hilfswerte!$F$3),
AND(OR(E56&amp;F56=Hilfswerte!$G$1,E56&amp;F56=Hilfswerte!$H$1),OR(H56=Hilfswerte!$C$3,H56=Hilfswerte!$C$7),N56&gt;=Hilfswerte!$G$3),
AND(OR(E56&amp;F56=Hilfswerte!$I$1),OR(H56=Hilfswerte!$C$3,H56=Hilfswerte!$C$7),N56&gt;=Hilfswerte!$I$3),
AND(OR(E56&amp;F56=Hilfswerte!$J$1,E56&amp;F56=Hilfswerte!$K$1),OR(H56=Hilfswerte!$C$3,H56=Hilfswerte!$C$7),N56&gt;=Hilfswerte!$J$3),
AND(OR(E56&amp;F56=Hilfswerte!$L$1),OR(H56=Hilfswerte!$C$3,H56=Hilfswerte!$C$7),N56&gt;=Hilfswerte!$L$3),
AND(OR(E56&amp;F56=Hilfswerte!$D$1,E56&amp;F56=Hilfswerte!$E$1),OR(H56=Hilfswerte!$C$4,H56=Hilfswerte!$C$5,H56=Hilfswerte!$C$6,H56=Hilfswerte!$C$7),N56&gt;=Hilfswerte!$D$4),
AND(OR(E56&amp;F56=Hilfswerte!$F$1),OR(H56=Hilfswerte!$C$4,H56=Hilfswerte!$C$5,H56=Hilfswerte!$C$6,H56=Hilfswerte!$C$7),N56&gt;=Hilfswerte!$F$4),
AND(OR(E56&amp;F56=Hilfswerte!$G$1,E56&amp;F56=Hilfswerte!$H$1),OR(H56=Hilfswerte!$C$4,H56=Hilfswerte!$C$5,H56=Hilfswerte!$C$6,H56=Hilfswerte!$C$7),N56&gt;=Hilfswerte!$G$4),
AND(OR(E56&amp;F56=Hilfswerte!$I$1),OR(H56=Hilfswerte!$C$4,H56=Hilfswerte!$C$5,H56=Hilfswerte!$C$6,H56=Hilfswerte!$C$7),N56&gt;=Hilfswerte!$I$4),
AND(OR(E56&amp;F56=Hilfswerte!$J$1,E56&amp;F56=Hilfswerte!$K$1),OR(H56=Hilfswerte!$C$4,H56=Hilfswerte!$C$5,H56=Hilfswerte!$C$6,H56=Hilfswerte!$C$7),N56&gt;=Hilfswerte!$J$4),
AND(OR(E56&amp;F56=Hilfswerte!$L$1),OR(H56=Hilfswerte!$C$4,H56=Hilfswerte!$C$5,H56=Hilfswerte!$C$6,H56=Hilfswerte!$C$7),N56&gt;=Hilfswerte!$L$4),
),"X","-")</f>
        <v>-</v>
      </c>
      <c r="N56" s="86">
        <f t="shared" si="1"/>
        <v>0</v>
      </c>
      <c r="O56" s="80"/>
      <c r="P56" s="34">
        <v>73</v>
      </c>
      <c r="Q56" s="31">
        <f t="shared" si="3"/>
        <v>0</v>
      </c>
      <c r="R56" s="32">
        <f>IF(SUM($Q$29:$Q56)&lt;=$E$23,$Q56*$P56,IF(SUM($Q$29:$Q55)&lt;$E$23,(($E$23-SUM($Q$29:$Q55))*$P56),0))</f>
        <v>0</v>
      </c>
      <c r="S56" s="33"/>
      <c r="T56" s="33">
        <f t="shared" si="2"/>
        <v>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</row>
    <row r="57" spans="1:156" s="5" customFormat="1" x14ac:dyDescent="0.2">
      <c r="A57" s="68">
        <v>29</v>
      </c>
      <c r="B57" s="26"/>
      <c r="C57" s="26"/>
      <c r="D57" s="43"/>
      <c r="E57" s="69"/>
      <c r="F57" s="70"/>
      <c r="G57" s="26"/>
      <c r="H57" s="42"/>
      <c r="I57" s="26"/>
      <c r="J57" s="71"/>
      <c r="K57" s="43"/>
      <c r="L57" s="72"/>
      <c r="M57" s="73" t="str">
        <f>IF(OR(
AND(OR(E57&amp;F57=Hilfswerte!$D$1,E57&amp;F57=Hilfswerte!$E$1),OR(H57=Hilfswerte!$C$2,H57=Hilfswerte!$C$7),N57&gt;=Hilfswerte!$D$2),
AND(OR(E57&amp;F57=Hilfswerte!$F$1),OR(H57=Hilfswerte!$C$2,H57=Hilfswerte!$C$7),N57&gt;=Hilfswerte!$F$2),
AND(OR(E57&amp;F57=Hilfswerte!$G$1,E57&amp;F57=Hilfswerte!$H$1),OR(H57=Hilfswerte!$C$2,H57=Hilfswerte!$C$7),N57&gt;=Hilfswerte!$G$2),
AND(OR(E57&amp;F57=Hilfswerte!$I$1),OR(H57=Hilfswerte!$C$2,H57=Hilfswerte!$C$7),N57&gt;=Hilfswerte!$I$2),
AND(OR(E57&amp;F57=Hilfswerte!$J$1,E57&amp;F57=Hilfswerte!$K$1),OR(H57=Hilfswerte!$C$2,H57=Hilfswerte!$C$7),N57&gt;=Hilfswerte!$J$2),
AND(OR(E57&amp;F57=Hilfswerte!$L$1),OR(H57=Hilfswerte!$C$2,H57=Hilfswerte!$C$7),N57&gt;=Hilfswerte!$L$2),
AND(OR(E57&amp;F57=Hilfswerte!$D$1,E57&amp;F57=Hilfswerte!$E$1),OR(H57=Hilfswerte!$C$3,H57=Hilfswerte!$C$7),N57&gt;=Hilfswerte!$D$3),
AND(OR(E57&amp;F57=Hilfswerte!$F$1),OR(H57=Hilfswerte!$C$3,H57=Hilfswerte!$C$7),N57&gt;=Hilfswerte!$F$3),
AND(OR(E57&amp;F57=Hilfswerte!$G$1,E57&amp;F57=Hilfswerte!$H$1),OR(H57=Hilfswerte!$C$3,H57=Hilfswerte!$C$7),N57&gt;=Hilfswerte!$G$3),
AND(OR(E57&amp;F57=Hilfswerte!$I$1),OR(H57=Hilfswerte!$C$3,H57=Hilfswerte!$C$7),N57&gt;=Hilfswerte!$I$3),
AND(OR(E57&amp;F57=Hilfswerte!$J$1,E57&amp;F57=Hilfswerte!$K$1),OR(H57=Hilfswerte!$C$3,H57=Hilfswerte!$C$7),N57&gt;=Hilfswerte!$J$3),
AND(OR(E57&amp;F57=Hilfswerte!$L$1),OR(H57=Hilfswerte!$C$3,H57=Hilfswerte!$C$7),N57&gt;=Hilfswerte!$L$3),
AND(OR(E57&amp;F57=Hilfswerte!$D$1,E57&amp;F57=Hilfswerte!$E$1),OR(H57=Hilfswerte!$C$4,H57=Hilfswerte!$C$5,H57=Hilfswerte!$C$6,H57=Hilfswerte!$C$7),N57&gt;=Hilfswerte!$D$4),
AND(OR(E57&amp;F57=Hilfswerte!$F$1),OR(H57=Hilfswerte!$C$4,H57=Hilfswerte!$C$5,H57=Hilfswerte!$C$6,H57=Hilfswerte!$C$7),N57&gt;=Hilfswerte!$F$4),
AND(OR(E57&amp;F57=Hilfswerte!$G$1,E57&amp;F57=Hilfswerte!$H$1),OR(H57=Hilfswerte!$C$4,H57=Hilfswerte!$C$5,H57=Hilfswerte!$C$6,H57=Hilfswerte!$C$7),N57&gt;=Hilfswerte!$G$4),
AND(OR(E57&amp;F57=Hilfswerte!$I$1),OR(H57=Hilfswerte!$C$4,H57=Hilfswerte!$C$5,H57=Hilfswerte!$C$6,H57=Hilfswerte!$C$7),N57&gt;=Hilfswerte!$I$4),
AND(OR(E57&amp;F57=Hilfswerte!$J$1,E57&amp;F57=Hilfswerte!$K$1),OR(H57=Hilfswerte!$C$4,H57=Hilfswerte!$C$5,H57=Hilfswerte!$C$6,H57=Hilfswerte!$C$7),N57&gt;=Hilfswerte!$J$4),
AND(OR(E57&amp;F57=Hilfswerte!$L$1),OR(H57=Hilfswerte!$C$4,H57=Hilfswerte!$C$5,H57=Hilfswerte!$C$6,H57=Hilfswerte!$C$7),N57&gt;=Hilfswerte!$L$4),
),"X","-")</f>
        <v>-</v>
      </c>
      <c r="N57" s="86">
        <f t="shared" si="1"/>
        <v>0</v>
      </c>
      <c r="O57" s="80"/>
      <c r="P57" s="34">
        <v>72</v>
      </c>
      <c r="Q57" s="31">
        <f t="shared" si="3"/>
        <v>0</v>
      </c>
      <c r="R57" s="32">
        <f>IF(SUM($Q$29:$Q57)&lt;=$E$23,$Q57*$P57,IF(SUM($Q$29:$Q56)&lt;$E$23,(($E$23-SUM($Q$29:$Q56))*$P57),0))</f>
        <v>0</v>
      </c>
      <c r="S57" s="33"/>
      <c r="T57" s="33">
        <f t="shared" si="2"/>
        <v>0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</row>
    <row r="58" spans="1:156" s="5" customFormat="1" x14ac:dyDescent="0.2">
      <c r="A58" s="8"/>
      <c r="D58" s="9"/>
      <c r="L58" s="9"/>
      <c r="N58" s="80"/>
      <c r="O58" s="80"/>
      <c r="P58" s="34">
        <v>71</v>
      </c>
      <c r="Q58" s="31">
        <f t="shared" si="3"/>
        <v>0</v>
      </c>
      <c r="R58" s="32">
        <f>IF(SUM($Q$29:$Q58)&lt;=$E$23,$Q58*$P58,IF(SUM($Q$29:$Q57)&lt;$E$23,(($E$23-SUM($Q$29:$Q57))*$P58),0))</f>
        <v>0</v>
      </c>
      <c r="S58" s="33"/>
      <c r="T58" s="33">
        <f t="shared" si="2"/>
        <v>0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</row>
    <row r="59" spans="1:156" s="5" customFormat="1" x14ac:dyDescent="0.2">
      <c r="A59" s="5" t="s">
        <v>41</v>
      </c>
      <c r="C59" s="14"/>
      <c r="D59" s="14"/>
      <c r="E59" s="55"/>
      <c r="F59" s="55"/>
      <c r="I59" s="18"/>
      <c r="M59" s="11"/>
      <c r="N59" s="80"/>
      <c r="O59" s="80"/>
      <c r="P59" s="34">
        <v>70</v>
      </c>
      <c r="Q59" s="31">
        <f t="shared" si="3"/>
        <v>0</v>
      </c>
      <c r="R59" s="32">
        <f>IF(SUM($Q$29:$Q59)&lt;=$E$23,$Q59*$P59,IF(SUM($Q$29:$Q58)&lt;$E$23,(($E$23-SUM($Q$29:$Q58))*$P59),0))</f>
        <v>0</v>
      </c>
      <c r="S59" s="33"/>
      <c r="T59" s="33">
        <f t="shared" si="2"/>
        <v>0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 s="5" customFormat="1" x14ac:dyDescent="0.2">
      <c r="I60" s="18"/>
      <c r="J60" s="11"/>
      <c r="K60" s="11"/>
      <c r="L60" s="11"/>
      <c r="M60" s="11"/>
      <c r="N60" s="80"/>
      <c r="O60" s="80"/>
      <c r="P60" s="34">
        <v>69</v>
      </c>
      <c r="Q60" s="31">
        <f t="shared" si="3"/>
        <v>0</v>
      </c>
      <c r="R60" s="32">
        <f>IF(SUM($Q$29:$Q60)&lt;=$E$23,$Q60*$P60,IF(SUM($Q$29:$Q59)&lt;$E$23,(($E$23-SUM($Q$29:$Q59))*$P60),0))</f>
        <v>0</v>
      </c>
      <c r="S60" s="33"/>
      <c r="T60" s="33">
        <f t="shared" si="2"/>
        <v>0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</row>
    <row r="61" spans="1:156" s="5" customFormat="1" x14ac:dyDescent="0.2">
      <c r="A61" s="5" t="s">
        <v>42</v>
      </c>
      <c r="C61" s="14"/>
      <c r="D61" s="14"/>
      <c r="E61" s="54"/>
      <c r="F61" s="54"/>
      <c r="J61" s="11"/>
      <c r="K61" s="11"/>
      <c r="L61" s="11"/>
      <c r="M61" s="11"/>
      <c r="N61" s="80"/>
      <c r="O61" s="80"/>
      <c r="P61" s="34">
        <v>68</v>
      </c>
      <c r="Q61" s="31">
        <f t="shared" si="3"/>
        <v>0</v>
      </c>
      <c r="R61" s="32">
        <f>IF(SUM($Q$29:$Q61)&lt;=$E$23,$Q61*$P61,IF(SUM($Q$29:$Q60)&lt;$E$23,(($E$23-SUM($Q$29:$Q60))*$P61),0))</f>
        <v>0</v>
      </c>
      <c r="S61" s="33"/>
      <c r="T61" s="33">
        <f t="shared" si="2"/>
        <v>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 s="5" customFormat="1" x14ac:dyDescent="0.2">
      <c r="I62" s="18"/>
      <c r="J62" s="11"/>
      <c r="K62" s="11"/>
      <c r="L62" s="11"/>
      <c r="M62" s="11"/>
      <c r="N62" s="80"/>
      <c r="O62" s="80"/>
      <c r="P62" s="34">
        <v>67</v>
      </c>
      <c r="Q62" s="31">
        <f t="shared" si="3"/>
        <v>0</v>
      </c>
      <c r="R62" s="32">
        <f>IF(SUM($Q$29:$Q62)&lt;=$E$23,$Q62*$P62,IF(SUM($Q$29:$Q61)&lt;$E$23,(($E$23-SUM($Q$29:$Q61))*$P62),0))</f>
        <v>0</v>
      </c>
      <c r="S62" s="33"/>
      <c r="T62" s="33">
        <f t="shared" si="2"/>
        <v>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  <row r="63" spans="1:156" s="5" customFormat="1" x14ac:dyDescent="0.2">
      <c r="A63" s="1" t="s">
        <v>43</v>
      </c>
      <c r="C63" s="64" t="s">
        <v>44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80"/>
      <c r="O63" s="80"/>
      <c r="P63" s="34">
        <v>66</v>
      </c>
      <c r="Q63" s="31">
        <f t="shared" si="3"/>
        <v>0</v>
      </c>
      <c r="R63" s="32">
        <f>IF(SUM($Q$29:$Q63)&lt;=$E$23,$Q63*$P63,IF(SUM($Q$29:$Q62)&lt;$E$23,(($E$23-SUM($Q$29:$Q62))*$P63),0))</f>
        <v>0</v>
      </c>
      <c r="S63" s="33"/>
      <c r="T63" s="33">
        <f t="shared" si="2"/>
        <v>0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</row>
    <row r="64" spans="1:156" s="5" customFormat="1" x14ac:dyDescent="0.2">
      <c r="A64" s="1" t="s">
        <v>15</v>
      </c>
      <c r="C64" s="38" t="s">
        <v>45</v>
      </c>
      <c r="D64" s="38"/>
      <c r="E64" s="38"/>
      <c r="F64" s="38"/>
      <c r="G64" s="38"/>
      <c r="H64" s="38"/>
      <c r="I64" s="38"/>
      <c r="J64" s="38"/>
      <c r="K64" s="38"/>
      <c r="L64" s="39"/>
      <c r="M64" s="39"/>
      <c r="N64" s="80"/>
      <c r="O64" s="80"/>
      <c r="P64" s="34">
        <v>65</v>
      </c>
      <c r="Q64" s="31">
        <f t="shared" si="3"/>
        <v>0</v>
      </c>
      <c r="R64" s="32">
        <f>IF(SUM($Q$29:$Q64)&lt;=$E$23,$Q64*$P64,IF(SUM($Q$29:$Q63)&lt;$E$23,(($E$23-SUM($Q$29:$Q63))*$P64),0))</f>
        <v>0</v>
      </c>
      <c r="S64" s="33"/>
      <c r="T64" s="33">
        <f t="shared" si="2"/>
        <v>0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</row>
    <row r="65" spans="1:156" s="5" customFormat="1" x14ac:dyDescent="0.2">
      <c r="A65" s="1" t="s">
        <v>46</v>
      </c>
      <c r="C65" s="64" t="s">
        <v>47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0"/>
      <c r="O65" s="80"/>
      <c r="P65" s="34">
        <v>64</v>
      </c>
      <c r="Q65" s="31">
        <f t="shared" si="3"/>
        <v>0</v>
      </c>
      <c r="R65" s="32">
        <f>IF(SUM($Q$29:$Q65)&lt;=$E$23,$Q65*$P65,IF(SUM($Q$29:$Q64)&lt;$E$23,(($E$23-SUM($Q$29:$Q64))*$P65),0))</f>
        <v>0</v>
      </c>
      <c r="S65" s="33"/>
      <c r="T65" s="33">
        <f t="shared" si="2"/>
        <v>0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</row>
    <row r="66" spans="1:156" s="5" customFormat="1" ht="12" customHeight="1" x14ac:dyDescent="0.2">
      <c r="A66" s="2" t="s">
        <v>48</v>
      </c>
      <c r="B66" s="7"/>
      <c r="C66" s="2"/>
      <c r="D66" s="2"/>
      <c r="E66" s="2"/>
      <c r="F66" s="2"/>
      <c r="G66" s="2"/>
      <c r="H66" s="7"/>
      <c r="I66" s="7"/>
      <c r="J66" s="7"/>
      <c r="K66" s="7"/>
      <c r="L66" s="7"/>
      <c r="M66" s="7"/>
      <c r="N66" s="80"/>
      <c r="O66" s="80"/>
      <c r="P66" s="34">
        <v>63</v>
      </c>
      <c r="Q66" s="31">
        <f t="shared" si="3"/>
        <v>0</v>
      </c>
      <c r="R66" s="32">
        <f>IF(SUM($Q$29:$Q66)&lt;=$E$23,$Q66*$P66,IF(SUM($Q$29:$Q65)&lt;$E$23,(($E$23-SUM($Q$29:$Q65))*$P66),0))</f>
        <v>0</v>
      </c>
      <c r="S66" s="33"/>
      <c r="T66" s="33">
        <f t="shared" si="2"/>
        <v>0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</row>
    <row r="67" spans="1:156" s="5" customFormat="1" x14ac:dyDescent="0.2">
      <c r="A67" s="5" t="s">
        <v>49</v>
      </c>
      <c r="H67" s="5" t="s">
        <v>50</v>
      </c>
      <c r="I67" s="67" t="s">
        <v>51</v>
      </c>
      <c r="J67" s="67"/>
      <c r="K67" s="67"/>
      <c r="L67" s="67"/>
      <c r="M67" s="67"/>
      <c r="N67" s="80"/>
      <c r="O67" s="80"/>
      <c r="P67" s="34">
        <v>62</v>
      </c>
      <c r="Q67" s="31">
        <f t="shared" si="3"/>
        <v>0</v>
      </c>
      <c r="R67" s="32">
        <f>IF(SUM($Q$29:$Q67)&lt;=$E$23,$Q67*$P67,IF(SUM($Q$29:$Q66)&lt;$E$23,(($E$23-SUM($Q$29:$Q66))*$P67),0))</f>
        <v>0</v>
      </c>
      <c r="S67" s="33"/>
      <c r="T67" s="33">
        <f t="shared" si="2"/>
        <v>0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</row>
    <row r="68" spans="1:156" s="5" customFormat="1" x14ac:dyDescent="0.2">
      <c r="B68" s="3"/>
      <c r="C68" s="3"/>
      <c r="D68" s="3"/>
      <c r="E68" s="3"/>
      <c r="F68" s="3"/>
      <c r="G68" s="3"/>
      <c r="H68" t="s">
        <v>52</v>
      </c>
      <c r="I68" s="66" t="s">
        <v>53</v>
      </c>
      <c r="J68" s="66"/>
      <c r="K68" s="66"/>
      <c r="L68" s="66"/>
      <c r="M68" s="66"/>
      <c r="N68" s="80"/>
      <c r="O68" s="80"/>
      <c r="P68" s="34">
        <v>61</v>
      </c>
      <c r="Q68" s="31">
        <f t="shared" si="3"/>
        <v>0</v>
      </c>
      <c r="R68" s="32">
        <f>IF(SUM($Q$29:$Q68)&lt;=$E$23,$Q68*$P68,IF(SUM($Q$29:$Q67)&lt;$E$23,(($E$23-SUM($Q$29:$Q67))*$P68),0))</f>
        <v>0</v>
      </c>
      <c r="S68" s="33"/>
      <c r="T68" s="33">
        <f t="shared" si="2"/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</row>
    <row r="69" spans="1:156" s="5" customFormat="1" x14ac:dyDescent="0.2">
      <c r="N69" s="80"/>
      <c r="O69" s="80"/>
      <c r="P69" s="34">
        <v>60</v>
      </c>
      <c r="Q69" s="31">
        <f t="shared" si="3"/>
        <v>0</v>
      </c>
      <c r="R69" s="32">
        <f>IF(SUM($Q$29:$Q69)&lt;=$E$23,$Q69*$P69,IF(SUM($Q$29:$Q68)&lt;$E$23,(($E$23-SUM($Q$29:$Q68))*$P69),0))</f>
        <v>0</v>
      </c>
      <c r="S69" s="33"/>
      <c r="T69" s="33">
        <f t="shared" si="2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</row>
    <row r="70" spans="1:156" s="5" customFormat="1" ht="13.5" thickBot="1" x14ac:dyDescent="0.25">
      <c r="A70" s="1" t="s">
        <v>54</v>
      </c>
      <c r="B70" s="1"/>
      <c r="C70"/>
      <c r="D70" s="1" t="s">
        <v>11</v>
      </c>
      <c r="E70" s="17">
        <v>9</v>
      </c>
      <c r="F70" s="17"/>
      <c r="G70"/>
      <c r="H70" s="1"/>
      <c r="I70"/>
      <c r="J70"/>
      <c r="K70"/>
      <c r="L70" s="1"/>
      <c r="M70" s="1"/>
      <c r="N70" s="35"/>
      <c r="O70" s="35"/>
      <c r="P70" s="35"/>
      <c r="Q70" s="35"/>
      <c r="R70" s="36">
        <f>SUM(R29:R69)</f>
        <v>0</v>
      </c>
      <c r="S70" s="33"/>
      <c r="T70" s="36">
        <f>SUM(T29:T69)</f>
        <v>0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</row>
    <row r="71" spans="1:156" ht="13.5" thickTop="1" x14ac:dyDescent="0.2">
      <c r="A71" s="1" t="s">
        <v>55</v>
      </c>
      <c r="B71" s="1"/>
      <c r="D71" s="1" t="s">
        <v>11</v>
      </c>
      <c r="E71" s="17">
        <v>9</v>
      </c>
      <c r="F71" s="17"/>
      <c r="H71" s="1"/>
      <c r="L71" s="1"/>
      <c r="M71" s="1"/>
      <c r="N71" s="35"/>
      <c r="O71" s="35"/>
      <c r="P71" s="35"/>
      <c r="Q71" s="35"/>
      <c r="R71" s="37"/>
      <c r="S71" s="33"/>
      <c r="T71" s="33"/>
    </row>
    <row r="72" spans="1:156" x14ac:dyDescent="0.2">
      <c r="A72" s="1" t="s">
        <v>13</v>
      </c>
      <c r="B72" s="1"/>
      <c r="D72" s="1" t="s">
        <v>11</v>
      </c>
      <c r="E72" s="17">
        <v>11</v>
      </c>
      <c r="F72" s="17"/>
      <c r="G72" s="1"/>
      <c r="H72" s="1"/>
      <c r="I72" s="17"/>
      <c r="J72" s="1"/>
      <c r="K72" s="1"/>
      <c r="L72" s="1"/>
      <c r="M72" s="1"/>
      <c r="N72" s="50"/>
      <c r="O72" s="35"/>
      <c r="P72" s="35"/>
      <c r="Q72" s="35"/>
      <c r="R72" s="37"/>
      <c r="S72" s="33"/>
      <c r="T72" s="33"/>
    </row>
    <row r="73" spans="1:156" ht="5.25" customHeight="1" x14ac:dyDescent="0.2">
      <c r="A73" s="1"/>
      <c r="B73" s="1"/>
      <c r="C73" s="17"/>
      <c r="D73" s="1"/>
      <c r="E73" s="1"/>
      <c r="F73" s="1"/>
      <c r="G73" s="1"/>
      <c r="H73" s="1"/>
      <c r="I73" s="1"/>
      <c r="J73" s="1"/>
      <c r="K73" s="1"/>
      <c r="L73" s="1"/>
      <c r="M73" s="1"/>
      <c r="N73" s="35"/>
      <c r="O73" s="35"/>
      <c r="P73" s="35"/>
      <c r="Q73" s="35"/>
      <c r="R73" s="37"/>
      <c r="S73" s="33"/>
      <c r="T73" s="33"/>
      <c r="U73" s="35"/>
    </row>
    <row r="74" spans="1:156" x14ac:dyDescent="0.2">
      <c r="A74" s="1" t="s">
        <v>56</v>
      </c>
      <c r="B74" s="1"/>
      <c r="C74" s="17"/>
      <c r="D74" s="1" t="s">
        <v>11</v>
      </c>
      <c r="E74" s="17">
        <v>11</v>
      </c>
      <c r="F74" s="17"/>
      <c r="H74" s="22" t="s">
        <v>57</v>
      </c>
      <c r="I74" s="1"/>
      <c r="J74" s="1"/>
      <c r="K74" s="1"/>
      <c r="L74" s="1"/>
      <c r="M74" s="1"/>
      <c r="N74" s="35"/>
      <c r="O74" s="35"/>
      <c r="P74" s="35"/>
      <c r="Q74" s="35"/>
      <c r="R74" s="37"/>
      <c r="S74" s="33"/>
      <c r="T74" s="33"/>
      <c r="U74" s="35"/>
    </row>
    <row r="75" spans="1:156" x14ac:dyDescent="0.2">
      <c r="A75" s="1" t="s">
        <v>58</v>
      </c>
      <c r="B75" s="1"/>
      <c r="C75" s="1"/>
      <c r="D75" s="1" t="s">
        <v>11</v>
      </c>
      <c r="E75" s="17">
        <v>11</v>
      </c>
      <c r="F75" s="17"/>
      <c r="H75" s="22" t="s">
        <v>57</v>
      </c>
      <c r="I75" s="1"/>
      <c r="J75" s="1"/>
      <c r="K75" s="1"/>
      <c r="L75" s="1"/>
      <c r="M75" s="1"/>
      <c r="N75" s="35"/>
      <c r="O75" s="35"/>
      <c r="P75" s="35"/>
      <c r="Q75" s="35"/>
      <c r="R75" s="37"/>
      <c r="S75" s="33"/>
      <c r="T75" s="33"/>
      <c r="U75" s="35"/>
    </row>
    <row r="76" spans="1:156" ht="3.75" customHeight="1" x14ac:dyDescent="0.2">
      <c r="N76" s="35"/>
      <c r="O76" s="35"/>
      <c r="P76" s="35"/>
      <c r="Q76" s="35"/>
      <c r="R76" s="37"/>
      <c r="S76" s="33"/>
      <c r="T76" s="33"/>
      <c r="U76" s="35"/>
    </row>
    <row r="77" spans="1:156" x14ac:dyDescent="0.2">
      <c r="A77" s="1" t="s">
        <v>59</v>
      </c>
      <c r="N77" s="35"/>
      <c r="O77" s="35"/>
      <c r="P77" s="35"/>
      <c r="Q77" s="35"/>
      <c r="R77" s="37"/>
      <c r="S77" s="33"/>
      <c r="T77" s="33"/>
      <c r="U77" s="35"/>
    </row>
    <row r="78" spans="1:156" ht="4.5" customHeight="1" x14ac:dyDescent="0.2">
      <c r="N78" s="35"/>
      <c r="O78" s="35"/>
      <c r="P78" s="35"/>
      <c r="Q78" s="35"/>
      <c r="R78" s="37"/>
      <c r="S78" s="33"/>
      <c r="T78" s="33"/>
      <c r="U78" s="35"/>
    </row>
    <row r="79" spans="1:156" x14ac:dyDescent="0.2">
      <c r="A79" s="21" t="s">
        <v>60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35"/>
      <c r="O79" s="35"/>
      <c r="P79" s="35"/>
      <c r="Q79" s="35"/>
      <c r="R79" s="35"/>
      <c r="S79" s="35"/>
      <c r="T79" s="35"/>
      <c r="U79" s="35"/>
    </row>
    <row r="80" spans="1:156" x14ac:dyDescent="0.2">
      <c r="N80" s="35"/>
      <c r="O80" s="35"/>
      <c r="P80" s="35"/>
      <c r="Q80" s="35"/>
      <c r="R80" s="35"/>
      <c r="S80" s="35"/>
      <c r="T80" s="35"/>
      <c r="U80" s="35"/>
    </row>
  </sheetData>
  <sheetProtection algorithmName="SHA-512" hashValue="Ejvng4sSotFgUa+8+/mFEL9aCJovqZfwWXPviE3+SSxdexP5MCp+p9vebhfseIPvK4MoZSntmT+eNO64XzjS4w==" saltValue="lly2Sv4Jp1pNQejSbINodA==" spinCount="100000" sheet="1" objects="1" scenarios="1" selectLockedCells="1"/>
  <dataConsolidate/>
  <mergeCells count="3">
    <mergeCell ref="E8:J8"/>
    <mergeCell ref="N20:Q26"/>
    <mergeCell ref="E27:F27"/>
  </mergeCells>
  <phoneticPr fontId="0" type="noConversion"/>
  <dataValidations count="5">
    <dataValidation type="list" allowBlank="1" showInputMessage="1" showErrorMessage="1" prompt="Jahrgang auswählen" sqref="D29:D57" xr:uid="{19BB53BC-BC1B-41ED-BC97-986D909835F1}">
      <formula1>Jahrgang</formula1>
    </dataValidation>
    <dataValidation type="list" allowBlank="1" showInputMessage="1" showErrorMessage="1" prompt="Bitte Sektion auswählen" sqref="E8" xr:uid="{D9D43869-D1C7-4E42-9AFD-C992892AF1B1}">
      <formula1>Schützengesellschaft</formula1>
    </dataValidation>
    <dataValidation allowBlank="1" showInputMessage="1" showErrorMessage="1" prompt="Anzahl" sqref="A13 A17 A19" xr:uid="{C18C5634-881D-45B7-B351-51CC7F85BE4E}"/>
    <dataValidation type="list" allowBlank="1" showInputMessage="1" showErrorMessage="1" prompt="Sportgerät auswählen" sqref="H29:H57" xr:uid="{6AB9F458-BB1F-43E5-A70B-265583EB3C6D}">
      <formula1>INDIRECT(IF(ISNUMBER(MATCH(E29 &amp; F29, KategorienAufgelegt, 0)),"SportgeraetAufgelegt","Sportgerät"))</formula1>
    </dataValidation>
    <dataValidation type="list" allowBlank="1" showInputMessage="1" showErrorMessage="1" sqref="F29:F57" xr:uid="{C9DB5D49-86D0-484A-ABC3-270FC9798B70}">
      <formula1>INDIRECT(IF(AND(ISNUMBER(MATCH(E29 &amp; "A", Kategorien, 0)), OR(ISNUMBER(MATCH(H29, SportgeraetAufgelegt, 0)), H29="")),"ListeA","Leerliste"))</formula1>
    </dataValidation>
  </dataValidations>
  <hyperlinks>
    <hyperlink ref="C63:M63" r:id="rId1" display="Spätestens bis 31.Oktober an Ressortleiter         heri.durrer@bluewin.ch" xr:uid="{DFDC7137-E4A9-434B-A977-EF86D710C3C8}"/>
    <hyperlink ref="C65:M65" r:id="rId2" display="Spätestens bis 31.Oktober an Finanzchefin       conny.gasser@gmx.ch" xr:uid="{79C0E67C-25AE-46F1-B2EB-78A151DA83E7}"/>
  </hyperlinks>
  <pageMargins left="0.78740157480314965" right="0.78740157480314965" top="0.78740157480314965" bottom="0.62992125984251968" header="0.51181102362204722" footer="0.51181102362204722"/>
  <pageSetup paperSize="9" scale="85" orientation="portrait" horizontalDpi="300" verticalDpi="300" r:id="rId3"/>
  <headerFooter scaleWithDoc="0" alignWithMargins="0"/>
  <rowBreaks count="1" manualBreakCount="1">
    <brk id="69" max="16383" man="1"/>
  </rowBreaks>
  <colBreaks count="1" manualBreakCount="1">
    <brk id="13" max="1048575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AE13-F46E-4CA8-B223-E36E7777B76D}">
  <dimension ref="A1:N111"/>
  <sheetViews>
    <sheetView workbookViewId="0">
      <selection activeCell="C1" sqref="C1"/>
    </sheetView>
  </sheetViews>
  <sheetFormatPr baseColWidth="10" defaultColWidth="11.42578125" defaultRowHeight="12.75" x14ac:dyDescent="0.2"/>
  <cols>
    <col min="1" max="1" width="43" customWidth="1"/>
  </cols>
  <sheetData>
    <row r="1" spans="1:14" ht="13.5" customHeight="1" thickBot="1" x14ac:dyDescent="0.25">
      <c r="A1" t="s">
        <v>61</v>
      </c>
      <c r="B1" t="s">
        <v>62</v>
      </c>
      <c r="C1" s="56" t="s">
        <v>63</v>
      </c>
      <c r="D1" s="56" t="s">
        <v>64</v>
      </c>
      <c r="E1" s="57" t="s">
        <v>65</v>
      </c>
      <c r="F1" s="58" t="s">
        <v>66</v>
      </c>
      <c r="G1" s="58" t="s">
        <v>67</v>
      </c>
      <c r="H1" s="58" t="s">
        <v>68</v>
      </c>
      <c r="I1" s="58" t="s">
        <v>69</v>
      </c>
      <c r="J1" s="58" t="s">
        <v>70</v>
      </c>
      <c r="K1" s="57" t="s">
        <v>71</v>
      </c>
      <c r="L1" s="57" t="s">
        <v>72</v>
      </c>
      <c r="N1" s="59" t="s">
        <v>73</v>
      </c>
    </row>
    <row r="2" spans="1:14" ht="13.5" customHeight="1" thickBot="1" x14ac:dyDescent="0.25">
      <c r="A2" t="s">
        <v>74</v>
      </c>
      <c r="B2">
        <v>1920</v>
      </c>
      <c r="C2" s="56" t="s">
        <v>75</v>
      </c>
      <c r="D2" s="97">
        <v>135</v>
      </c>
      <c r="E2" s="100"/>
      <c r="F2" s="88">
        <v>140</v>
      </c>
      <c r="G2" s="97">
        <v>132</v>
      </c>
      <c r="H2" s="100"/>
      <c r="I2" s="88">
        <v>137</v>
      </c>
      <c r="J2" s="97">
        <v>129</v>
      </c>
      <c r="K2" s="100"/>
      <c r="L2" s="88">
        <v>134</v>
      </c>
      <c r="N2" s="5" t="s">
        <v>66</v>
      </c>
    </row>
    <row r="3" spans="1:14" ht="13.5" customHeight="1" thickBot="1" x14ac:dyDescent="0.25">
      <c r="A3" t="s">
        <v>76</v>
      </c>
      <c r="B3">
        <v>1921</v>
      </c>
      <c r="C3" s="60" t="s">
        <v>77</v>
      </c>
      <c r="D3" s="97">
        <v>135</v>
      </c>
      <c r="E3" s="100"/>
      <c r="F3" s="88"/>
      <c r="G3" s="97">
        <v>132</v>
      </c>
      <c r="H3" s="100"/>
      <c r="I3" s="88"/>
      <c r="J3" s="97">
        <v>129</v>
      </c>
      <c r="K3" s="100"/>
      <c r="L3" s="88"/>
      <c r="N3" s="5" t="s">
        <v>69</v>
      </c>
    </row>
    <row r="4" spans="1:14" ht="13.5" thickBot="1" x14ac:dyDescent="0.25">
      <c r="A4" t="s">
        <v>78</v>
      </c>
      <c r="B4">
        <v>1922</v>
      </c>
      <c r="C4" s="61" t="s">
        <v>79</v>
      </c>
      <c r="D4" s="97">
        <v>129</v>
      </c>
      <c r="E4" s="101"/>
      <c r="F4" s="106"/>
      <c r="G4" s="97">
        <v>126</v>
      </c>
      <c r="H4" s="101"/>
      <c r="I4" s="97"/>
      <c r="J4" s="97">
        <v>123</v>
      </c>
      <c r="K4" s="101"/>
      <c r="L4" s="97"/>
      <c r="N4" s="5" t="s">
        <v>72</v>
      </c>
    </row>
    <row r="5" spans="1:14" x14ac:dyDescent="0.2">
      <c r="B5">
        <v>1923</v>
      </c>
      <c r="C5" s="61" t="s">
        <v>80</v>
      </c>
      <c r="D5" s="102"/>
      <c r="E5" s="103"/>
      <c r="F5" s="98"/>
      <c r="G5" s="102"/>
      <c r="H5" s="103"/>
      <c r="I5" s="98"/>
      <c r="J5" s="102"/>
      <c r="K5" s="103"/>
      <c r="L5" s="98"/>
    </row>
    <row r="6" spans="1:14" ht="13.5" customHeight="1" thickBot="1" x14ac:dyDescent="0.25">
      <c r="B6">
        <v>1924</v>
      </c>
      <c r="C6" s="61" t="s">
        <v>81</v>
      </c>
      <c r="D6" s="104"/>
      <c r="E6" s="105"/>
      <c r="F6" s="99"/>
      <c r="G6" s="104"/>
      <c r="H6" s="105"/>
      <c r="I6" s="99"/>
      <c r="J6" s="104"/>
      <c r="K6" s="105"/>
      <c r="L6" s="99"/>
    </row>
    <row r="7" spans="1:14" x14ac:dyDescent="0.2">
      <c r="B7">
        <v>1925</v>
      </c>
      <c r="C7" s="62"/>
    </row>
    <row r="8" spans="1:14" x14ac:dyDescent="0.2">
      <c r="B8">
        <v>1926</v>
      </c>
      <c r="C8" s="62"/>
    </row>
    <row r="9" spans="1:14" x14ac:dyDescent="0.2">
      <c r="B9">
        <v>1927</v>
      </c>
    </row>
    <row r="10" spans="1:14" x14ac:dyDescent="0.2">
      <c r="B10">
        <v>1928</v>
      </c>
    </row>
    <row r="11" spans="1:14" x14ac:dyDescent="0.2">
      <c r="B11">
        <v>1929</v>
      </c>
    </row>
    <row r="12" spans="1:14" x14ac:dyDescent="0.2">
      <c r="B12">
        <v>1930</v>
      </c>
    </row>
    <row r="13" spans="1:14" x14ac:dyDescent="0.2">
      <c r="B13">
        <v>1931</v>
      </c>
    </row>
    <row r="14" spans="1:14" x14ac:dyDescent="0.2">
      <c r="B14">
        <v>1932</v>
      </c>
    </row>
    <row r="15" spans="1:14" x14ac:dyDescent="0.2">
      <c r="B15">
        <v>1933</v>
      </c>
    </row>
    <row r="16" spans="1:14" x14ac:dyDescent="0.2">
      <c r="B16">
        <v>1934</v>
      </c>
    </row>
    <row r="17" spans="2:8" x14ac:dyDescent="0.2">
      <c r="B17">
        <v>1935</v>
      </c>
    </row>
    <row r="18" spans="2:8" x14ac:dyDescent="0.2">
      <c r="B18">
        <v>1936</v>
      </c>
    </row>
    <row r="19" spans="2:8" x14ac:dyDescent="0.2">
      <c r="B19">
        <v>1937</v>
      </c>
    </row>
    <row r="20" spans="2:8" x14ac:dyDescent="0.2">
      <c r="B20">
        <v>1938</v>
      </c>
    </row>
    <row r="21" spans="2:8" x14ac:dyDescent="0.2">
      <c r="B21">
        <v>1939</v>
      </c>
    </row>
    <row r="22" spans="2:8" x14ac:dyDescent="0.2">
      <c r="B22">
        <v>1940</v>
      </c>
    </row>
    <row r="23" spans="2:8" x14ac:dyDescent="0.2">
      <c r="B23">
        <v>1941</v>
      </c>
    </row>
    <row r="24" spans="2:8" ht="15" customHeight="1" x14ac:dyDescent="0.2">
      <c r="B24">
        <v>1942</v>
      </c>
      <c r="E24" s="63"/>
      <c r="F24" s="63"/>
      <c r="G24" s="63"/>
      <c r="H24" s="63"/>
    </row>
    <row r="25" spans="2:8" x14ac:dyDescent="0.2">
      <c r="B25">
        <v>1943</v>
      </c>
    </row>
    <row r="26" spans="2:8" x14ac:dyDescent="0.2">
      <c r="B26">
        <v>1944</v>
      </c>
    </row>
    <row r="27" spans="2:8" x14ac:dyDescent="0.2">
      <c r="B27">
        <v>1945</v>
      </c>
    </row>
    <row r="28" spans="2:8" x14ac:dyDescent="0.2">
      <c r="B28">
        <v>1946</v>
      </c>
    </row>
    <row r="29" spans="2:8" x14ac:dyDescent="0.2">
      <c r="B29">
        <v>1947</v>
      </c>
    </row>
    <row r="30" spans="2:8" x14ac:dyDescent="0.2">
      <c r="B30">
        <v>1948</v>
      </c>
    </row>
    <row r="31" spans="2:8" x14ac:dyDescent="0.2">
      <c r="B31">
        <v>1949</v>
      </c>
    </row>
    <row r="32" spans="2:8" x14ac:dyDescent="0.2">
      <c r="B32">
        <v>1950</v>
      </c>
    </row>
    <row r="33" spans="2:2" x14ac:dyDescent="0.2">
      <c r="B33">
        <v>1951</v>
      </c>
    </row>
    <row r="34" spans="2:2" x14ac:dyDescent="0.2">
      <c r="B34">
        <v>1952</v>
      </c>
    </row>
    <row r="35" spans="2:2" x14ac:dyDescent="0.2">
      <c r="B35">
        <v>1953</v>
      </c>
    </row>
    <row r="36" spans="2:2" x14ac:dyDescent="0.2">
      <c r="B36">
        <v>1954</v>
      </c>
    </row>
    <row r="37" spans="2:2" x14ac:dyDescent="0.2">
      <c r="B37">
        <v>1955</v>
      </c>
    </row>
    <row r="38" spans="2:2" x14ac:dyDescent="0.2">
      <c r="B38">
        <v>1956</v>
      </c>
    </row>
    <row r="39" spans="2:2" x14ac:dyDescent="0.2">
      <c r="B39">
        <v>1957</v>
      </c>
    </row>
    <row r="40" spans="2:2" x14ac:dyDescent="0.2">
      <c r="B40">
        <v>1958</v>
      </c>
    </row>
    <row r="41" spans="2:2" x14ac:dyDescent="0.2">
      <c r="B41">
        <v>1959</v>
      </c>
    </row>
    <row r="42" spans="2:2" x14ac:dyDescent="0.2">
      <c r="B42">
        <v>1960</v>
      </c>
    </row>
    <row r="43" spans="2:2" x14ac:dyDescent="0.2">
      <c r="B43">
        <v>1961</v>
      </c>
    </row>
    <row r="44" spans="2:2" x14ac:dyDescent="0.2">
      <c r="B44">
        <v>1962</v>
      </c>
    </row>
    <row r="45" spans="2:2" x14ac:dyDescent="0.2">
      <c r="B45">
        <v>1963</v>
      </c>
    </row>
    <row r="46" spans="2:2" x14ac:dyDescent="0.2">
      <c r="B46">
        <v>1964</v>
      </c>
    </row>
    <row r="47" spans="2:2" x14ac:dyDescent="0.2">
      <c r="B47">
        <v>1965</v>
      </c>
    </row>
    <row r="48" spans="2:2" x14ac:dyDescent="0.2">
      <c r="B48">
        <v>1966</v>
      </c>
    </row>
    <row r="49" spans="2:2" x14ac:dyDescent="0.2">
      <c r="B49">
        <v>1967</v>
      </c>
    </row>
    <row r="50" spans="2:2" x14ac:dyDescent="0.2">
      <c r="B50">
        <v>1968</v>
      </c>
    </row>
    <row r="51" spans="2:2" x14ac:dyDescent="0.2">
      <c r="B51">
        <v>1969</v>
      </c>
    </row>
    <row r="52" spans="2:2" x14ac:dyDescent="0.2">
      <c r="B52">
        <v>1970</v>
      </c>
    </row>
    <row r="53" spans="2:2" x14ac:dyDescent="0.2">
      <c r="B53">
        <v>1971</v>
      </c>
    </row>
    <row r="54" spans="2:2" x14ac:dyDescent="0.2">
      <c r="B54">
        <v>1972</v>
      </c>
    </row>
    <row r="55" spans="2:2" x14ac:dyDescent="0.2">
      <c r="B55">
        <v>1973</v>
      </c>
    </row>
    <row r="56" spans="2:2" x14ac:dyDescent="0.2">
      <c r="B56">
        <v>1974</v>
      </c>
    </row>
    <row r="57" spans="2:2" x14ac:dyDescent="0.2">
      <c r="B57">
        <v>1975</v>
      </c>
    </row>
    <row r="58" spans="2:2" x14ac:dyDescent="0.2">
      <c r="B58">
        <v>1976</v>
      </c>
    </row>
    <row r="59" spans="2:2" x14ac:dyDescent="0.2">
      <c r="B59">
        <v>1977</v>
      </c>
    </row>
    <row r="60" spans="2:2" x14ac:dyDescent="0.2">
      <c r="B60">
        <v>1978</v>
      </c>
    </row>
    <row r="61" spans="2:2" x14ac:dyDescent="0.2">
      <c r="B61">
        <v>1979</v>
      </c>
    </row>
    <row r="62" spans="2:2" x14ac:dyDescent="0.2">
      <c r="B62">
        <v>1980</v>
      </c>
    </row>
    <row r="63" spans="2:2" x14ac:dyDescent="0.2">
      <c r="B63">
        <v>1981</v>
      </c>
    </row>
    <row r="64" spans="2:2" x14ac:dyDescent="0.2">
      <c r="B64">
        <v>1982</v>
      </c>
    </row>
    <row r="65" spans="2:2" x14ac:dyDescent="0.2">
      <c r="B65">
        <v>1983</v>
      </c>
    </row>
    <row r="66" spans="2:2" x14ac:dyDescent="0.2">
      <c r="B66">
        <v>1984</v>
      </c>
    </row>
    <row r="67" spans="2:2" x14ac:dyDescent="0.2">
      <c r="B67">
        <v>1985</v>
      </c>
    </row>
    <row r="68" spans="2:2" x14ac:dyDescent="0.2">
      <c r="B68">
        <v>1986</v>
      </c>
    </row>
    <row r="69" spans="2:2" x14ac:dyDescent="0.2">
      <c r="B69">
        <v>1987</v>
      </c>
    </row>
    <row r="70" spans="2:2" x14ac:dyDescent="0.2">
      <c r="B70">
        <v>1988</v>
      </c>
    </row>
    <row r="71" spans="2:2" x14ac:dyDescent="0.2">
      <c r="B71">
        <v>1989</v>
      </c>
    </row>
    <row r="72" spans="2:2" x14ac:dyDescent="0.2">
      <c r="B72">
        <v>1990</v>
      </c>
    </row>
    <row r="73" spans="2:2" x14ac:dyDescent="0.2">
      <c r="B73">
        <v>1991</v>
      </c>
    </row>
    <row r="74" spans="2:2" x14ac:dyDescent="0.2">
      <c r="B74">
        <v>1992</v>
      </c>
    </row>
    <row r="75" spans="2:2" x14ac:dyDescent="0.2">
      <c r="B75">
        <v>1993</v>
      </c>
    </row>
    <row r="76" spans="2:2" x14ac:dyDescent="0.2">
      <c r="B76">
        <v>1994</v>
      </c>
    </row>
    <row r="77" spans="2:2" x14ac:dyDescent="0.2">
      <c r="B77">
        <v>1995</v>
      </c>
    </row>
    <row r="78" spans="2:2" x14ac:dyDescent="0.2">
      <c r="B78">
        <v>1996</v>
      </c>
    </row>
    <row r="79" spans="2:2" x14ac:dyDescent="0.2">
      <c r="B79">
        <v>1997</v>
      </c>
    </row>
    <row r="80" spans="2:2" x14ac:dyDescent="0.2">
      <c r="B80">
        <v>1998</v>
      </c>
    </row>
    <row r="81" spans="2:2" x14ac:dyDescent="0.2">
      <c r="B81">
        <v>1999</v>
      </c>
    </row>
    <row r="82" spans="2:2" x14ac:dyDescent="0.2">
      <c r="B82">
        <v>2000</v>
      </c>
    </row>
    <row r="83" spans="2:2" x14ac:dyDescent="0.2">
      <c r="B83">
        <v>2001</v>
      </c>
    </row>
    <row r="84" spans="2:2" x14ac:dyDescent="0.2">
      <c r="B84">
        <v>2002</v>
      </c>
    </row>
    <row r="85" spans="2:2" x14ac:dyDescent="0.2">
      <c r="B85">
        <v>2003</v>
      </c>
    </row>
    <row r="86" spans="2:2" x14ac:dyDescent="0.2">
      <c r="B86">
        <v>2004</v>
      </c>
    </row>
    <row r="87" spans="2:2" x14ac:dyDescent="0.2">
      <c r="B87">
        <v>2005</v>
      </c>
    </row>
    <row r="88" spans="2:2" x14ac:dyDescent="0.2">
      <c r="B88">
        <v>2006</v>
      </c>
    </row>
    <row r="89" spans="2:2" x14ac:dyDescent="0.2">
      <c r="B89">
        <v>2007</v>
      </c>
    </row>
    <row r="90" spans="2:2" x14ac:dyDescent="0.2">
      <c r="B90">
        <v>2008</v>
      </c>
    </row>
    <row r="91" spans="2:2" x14ac:dyDescent="0.2">
      <c r="B91">
        <v>2009</v>
      </c>
    </row>
    <row r="92" spans="2:2" x14ac:dyDescent="0.2">
      <c r="B92">
        <v>2010</v>
      </c>
    </row>
    <row r="93" spans="2:2" x14ac:dyDescent="0.2">
      <c r="B93">
        <v>2011</v>
      </c>
    </row>
    <row r="94" spans="2:2" x14ac:dyDescent="0.2">
      <c r="B94">
        <v>2012</v>
      </c>
    </row>
    <row r="95" spans="2:2" x14ac:dyDescent="0.2">
      <c r="B95">
        <v>2013</v>
      </c>
    </row>
    <row r="96" spans="2:2" x14ac:dyDescent="0.2">
      <c r="B96">
        <v>2014</v>
      </c>
    </row>
    <row r="97" spans="1:2" x14ac:dyDescent="0.2">
      <c r="B97">
        <v>2015</v>
      </c>
    </row>
    <row r="98" spans="1:2" x14ac:dyDescent="0.2">
      <c r="B98">
        <v>2016</v>
      </c>
    </row>
    <row r="99" spans="1:2" x14ac:dyDescent="0.2">
      <c r="B99">
        <v>2017</v>
      </c>
    </row>
    <row r="100" spans="1:2" x14ac:dyDescent="0.2">
      <c r="B100">
        <v>2018</v>
      </c>
    </row>
    <row r="101" spans="1:2" x14ac:dyDescent="0.2">
      <c r="B101">
        <v>2019</v>
      </c>
    </row>
    <row r="102" spans="1:2" x14ac:dyDescent="0.2">
      <c r="B102">
        <v>2020</v>
      </c>
    </row>
    <row r="111" spans="1:2" x14ac:dyDescent="0.2">
      <c r="A111" t="s">
        <v>73</v>
      </c>
    </row>
  </sheetData>
  <sheetProtection algorithmName="SHA-512" hashValue="mkbyC6ChRPnfrvdEnQAL6aNhEiUuiwCfYAWA96eKtu6BKzNCcKJ8vt3fA1FC90M7dM0IKm24NoLXKRfIsXlU1Q==" saltValue="KijhSOzsAu76iJweISQTfA==" spinCount="100000" sheet="1" objects="1" scenarios="1"/>
  <mergeCells count="12">
    <mergeCell ref="L4:L6"/>
    <mergeCell ref="D2:E2"/>
    <mergeCell ref="G2:H2"/>
    <mergeCell ref="J2:K2"/>
    <mergeCell ref="D3:E3"/>
    <mergeCell ref="G3:H3"/>
    <mergeCell ref="J3:K3"/>
    <mergeCell ref="D4:E6"/>
    <mergeCell ref="F4:F6"/>
    <mergeCell ref="G4:H6"/>
    <mergeCell ref="I4:I6"/>
    <mergeCell ref="J4:K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</vt:i4>
      </vt:variant>
    </vt:vector>
  </HeadingPairs>
  <TitlesOfParts>
    <vt:vector size="11" baseType="lpstr">
      <vt:lpstr>Kantonalstich_P-25</vt:lpstr>
      <vt:lpstr>Hilfswerte</vt:lpstr>
      <vt:lpstr>'Kantonalstich_P-25'!Druckbereich</vt:lpstr>
      <vt:lpstr>Kategorien</vt:lpstr>
      <vt:lpstr>KategorienAufgelegt</vt:lpstr>
      <vt:lpstr>Leerliste</vt:lpstr>
      <vt:lpstr>ListeA</vt:lpstr>
      <vt:lpstr>Schützengesellschaft</vt:lpstr>
      <vt:lpstr>SportgeraetAufgelegt</vt:lpstr>
      <vt:lpstr>Sportgerät</vt:lpstr>
      <vt:lpstr>SportgerätAufgelegt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Herbert Durrer</cp:lastModifiedBy>
  <cp:revision/>
  <dcterms:created xsi:type="dcterms:W3CDTF">1996-10-17T05:27:31Z</dcterms:created>
  <dcterms:modified xsi:type="dcterms:W3CDTF">2026-03-02T18:48:05Z</dcterms:modified>
  <cp:category/>
  <cp:contentStatus/>
</cp:coreProperties>
</file>