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1b03e5f8d935ad28/Dokumente/KSGOW-Dateien/6. Ordner Kantonalstich/3 Abrechnung und Ranglisten/Abrechnungsformular/"/>
    </mc:Choice>
  </mc:AlternateContent>
  <xr:revisionPtr revIDLastSave="317" documentId="8_{3AFA0D63-B471-4C87-9210-AEABA051DE84}" xr6:coauthVersionLast="47" xr6:coauthVersionMax="47" xr10:uidLastSave="{133548F2-D7EB-4FEF-A56B-9C54B4781F5B}"/>
  <bookViews>
    <workbookView xWindow="-120" yWindow="-120" windowWidth="29040" windowHeight="15720" tabRatio="892" xr2:uid="{00000000-000D-0000-FFFF-FFFF00000000}"/>
  </bookViews>
  <sheets>
    <sheet name="Kantonalstich_G-300" sheetId="4" r:id="rId1"/>
    <sheet name="Tabelle1" sheetId="6" r:id="rId2"/>
    <sheet name="Hilfswerte" sheetId="5" state="hidden" r:id="rId3"/>
  </sheets>
  <definedNames>
    <definedName name="_xlnm._FilterDatabase" localSheetId="0" hidden="1">'Kantonalstich_G-300'!$A$27:$L$57</definedName>
    <definedName name="_xlnm.Print_Area" localSheetId="0">'Kantonalstich_G-300'!$A$1:$L$69</definedName>
    <definedName name="Jahrgang">Hilfswerte!$B$2:$B$102</definedName>
    <definedName name="Kategorie">Hilfswerte!$D$1:$I$1</definedName>
    <definedName name="Schützengesellschaft">Hilfswerte!$A$2:$A$7</definedName>
    <definedName name="Sportgerät">Hilfswerte!$C$2:$C$8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23" i="4"/>
  <c r="E38" i="4"/>
  <c r="E39" i="4"/>
  <c r="E40" i="4"/>
  <c r="E41" i="4"/>
  <c r="E42" i="4"/>
  <c r="E43" i="4"/>
  <c r="E44" i="4"/>
  <c r="E45" i="4"/>
  <c r="E46" i="4"/>
  <c r="E47" i="4"/>
  <c r="E48" i="4"/>
  <c r="L48" i="4" s="1"/>
  <c r="E49" i="4"/>
  <c r="E50" i="4"/>
  <c r="E51" i="4"/>
  <c r="E52" i="4"/>
  <c r="E53" i="4"/>
  <c r="E54" i="4"/>
  <c r="E55" i="4"/>
  <c r="E56" i="4"/>
  <c r="L56" i="4" s="1"/>
  <c r="E57" i="4"/>
  <c r="L57" i="4" s="1"/>
  <c r="F13" i="4"/>
  <c r="J13" i="4" s="1"/>
  <c r="L8" i="4"/>
  <c r="E29" i="4" s="1"/>
  <c r="M29" i="4"/>
  <c r="A12" i="4"/>
  <c r="J12" i="4" s="1"/>
  <c r="M30" i="4"/>
  <c r="M31" i="4"/>
  <c r="M32" i="4"/>
  <c r="M33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34" i="4"/>
  <c r="A11" i="4"/>
  <c r="J11" i="4" s="1"/>
  <c r="E37" i="4" l="1"/>
  <c r="L37" i="4" s="1"/>
  <c r="L49" i="4"/>
  <c r="L41" i="4"/>
  <c r="L53" i="4"/>
  <c r="L40" i="4"/>
  <c r="L45" i="4"/>
  <c r="L52" i="4"/>
  <c r="L44" i="4"/>
  <c r="L51" i="4"/>
  <c r="L43" i="4"/>
  <c r="L50" i="4"/>
  <c r="L42" i="4"/>
  <c r="L55" i="4"/>
  <c r="L47" i="4"/>
  <c r="L39" i="4"/>
  <c r="L54" i="4"/>
  <c r="L46" i="4"/>
  <c r="L38" i="4"/>
  <c r="P29" i="4"/>
  <c r="L29" i="4"/>
  <c r="J14" i="4"/>
  <c r="E36" i="4"/>
  <c r="L36" i="4" s="1"/>
  <c r="P30" i="4"/>
  <c r="E35" i="4"/>
  <c r="L35" i="4" s="1"/>
  <c r="E34" i="4"/>
  <c r="L34" i="4" s="1"/>
  <c r="E33" i="4"/>
  <c r="L33" i="4" s="1"/>
  <c r="E32" i="4"/>
  <c r="L32" i="4" s="1"/>
  <c r="E31" i="4"/>
  <c r="L31" i="4" s="1"/>
  <c r="E30" i="4"/>
  <c r="L30" i="4" s="1"/>
  <c r="P36" i="4"/>
  <c r="P50" i="4"/>
  <c r="P57" i="4"/>
  <c r="P37" i="4"/>
  <c r="P54" i="4"/>
  <c r="P48" i="4"/>
  <c r="P60" i="4"/>
  <c r="P65" i="4"/>
  <c r="P53" i="4"/>
  <c r="P55" i="4"/>
  <c r="P63" i="4"/>
  <c r="A18" i="4"/>
  <c r="A20" i="4" s="1"/>
  <c r="P67" i="4"/>
  <c r="P51" i="4"/>
  <c r="P35" i="4"/>
  <c r="P32" i="4"/>
  <c r="P38" i="4"/>
  <c r="P49" i="4"/>
  <c r="P31" i="4"/>
  <c r="P64" i="4"/>
  <c r="P62" i="4"/>
  <c r="P33" i="4"/>
  <c r="P47" i="4"/>
  <c r="P43" i="4"/>
  <c r="P52" i="4"/>
  <c r="P44" i="4"/>
  <c r="P56" i="4"/>
  <c r="P41" i="4"/>
  <c r="P45" i="4"/>
  <c r="P46" i="4"/>
  <c r="P69" i="4"/>
  <c r="P42" i="4"/>
  <c r="P40" i="4"/>
  <c r="P34" i="4"/>
  <c r="P59" i="4"/>
  <c r="P39" i="4"/>
  <c r="P66" i="4"/>
  <c r="P68" i="4"/>
  <c r="P61" i="4"/>
  <c r="P58" i="4"/>
  <c r="J18" i="4" l="1"/>
  <c r="Q45" i="4"/>
  <c r="S45" i="4" s="1"/>
  <c r="Q39" i="4"/>
  <c r="S39" i="4" s="1"/>
  <c r="Q29" i="4"/>
  <c r="Q63" i="4"/>
  <c r="S63" i="4" s="1"/>
  <c r="Q46" i="4"/>
  <c r="S46" i="4" s="1"/>
  <c r="Q48" i="4"/>
  <c r="S48" i="4" s="1"/>
  <c r="Q49" i="4"/>
  <c r="S49" i="4" s="1"/>
  <c r="Q67" i="4"/>
  <c r="S67" i="4" s="1"/>
  <c r="Q42" i="4"/>
  <c r="S42" i="4" s="1"/>
  <c r="Q33" i="4"/>
  <c r="S33" i="4" s="1"/>
  <c r="Q60" i="4"/>
  <c r="S60" i="4" s="1"/>
  <c r="Q37" i="4"/>
  <c r="S37" i="4" s="1"/>
  <c r="Q30" i="4"/>
  <c r="S30" i="4" s="1"/>
  <c r="Q66" i="4"/>
  <c r="S66" i="4" s="1"/>
  <c r="Q47" i="4"/>
  <c r="S47" i="4" s="1"/>
  <c r="Q57" i="4"/>
  <c r="S57" i="4" s="1"/>
  <c r="Q44" i="4"/>
  <c r="S44" i="4" s="1"/>
  <c r="Q68" i="4"/>
  <c r="S68" i="4" s="1"/>
  <c r="Q36" i="4"/>
  <c r="S36" i="4" s="1"/>
  <c r="Q34" i="4"/>
  <c r="S34" i="4" s="1"/>
  <c r="Q65" i="4"/>
  <c r="S65" i="4" s="1"/>
  <c r="Q54" i="4"/>
  <c r="S54" i="4" s="1"/>
  <c r="Q69" i="4"/>
  <c r="S69" i="4" s="1"/>
  <c r="Q51" i="4"/>
  <c r="S51" i="4" s="1"/>
  <c r="Q58" i="4"/>
  <c r="S58" i="4" s="1"/>
  <c r="Q43" i="4"/>
  <c r="S43" i="4" s="1"/>
  <c r="Q56" i="4"/>
  <c r="S56" i="4" s="1"/>
  <c r="Q61" i="4"/>
  <c r="S61" i="4" s="1"/>
  <c r="Q32" i="4"/>
  <c r="S32" i="4" s="1"/>
  <c r="Q52" i="4"/>
  <c r="S52" i="4" s="1"/>
  <c r="Q64" i="4"/>
  <c r="S64" i="4" s="1"/>
  <c r="Q31" i="4"/>
  <c r="S31" i="4" s="1"/>
  <c r="Q41" i="4"/>
  <c r="S41" i="4" s="1"/>
  <c r="Q38" i="4"/>
  <c r="S38" i="4" s="1"/>
  <c r="Q59" i="4"/>
  <c r="S59" i="4" s="1"/>
  <c r="Q53" i="4"/>
  <c r="S53" i="4" s="1"/>
  <c r="Q55" i="4"/>
  <c r="S55" i="4" s="1"/>
  <c r="Q35" i="4"/>
  <c r="S35" i="4" s="1"/>
  <c r="Q40" i="4"/>
  <c r="S40" i="4" s="1"/>
  <c r="Q50" i="4"/>
  <c r="S50" i="4" s="1"/>
  <c r="Q62" i="4"/>
  <c r="S62" i="4" s="1"/>
  <c r="S29" i="4" l="1"/>
  <c r="S70" i="4" s="1"/>
  <c r="Q70" i="4"/>
  <c r="G23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<sst xmlns="http://schemas.openxmlformats.org/spreadsheetml/2006/main" count="95" uniqueCount="82">
  <si>
    <t>Herbert Durrer</t>
  </si>
  <si>
    <t>Ressortleiter Kantonalstich</t>
  </si>
  <si>
    <t>Ächerlistrasse 22,  6064 Kerns</t>
  </si>
  <si>
    <t>Tel. 041 660 87 76   /   Mobile: 079 343 63 59</t>
  </si>
  <si>
    <t>Bericht / Abrechnung Kantonalstich</t>
  </si>
  <si>
    <t>G-300</t>
  </si>
  <si>
    <t>KS / G  211-2013</t>
  </si>
  <si>
    <t>Kontoblatt</t>
  </si>
  <si>
    <t>Einnahmen</t>
  </si>
  <si>
    <t>Ausgaben</t>
  </si>
  <si>
    <t>Hauptdoppel</t>
  </si>
  <si>
    <t>à Fr.</t>
  </si>
  <si>
    <t>Nachdoppel</t>
  </si>
  <si>
    <t>Fehlende Standblätter</t>
  </si>
  <si>
    <t>Die KSG OW erhält von der</t>
  </si>
  <si>
    <t>Standblätter:</t>
  </si>
  <si>
    <t>Bestellung:</t>
  </si>
  <si>
    <t xml:space="preserve">Stück </t>
  </si>
  <si>
    <t>Standblätter erhalten</t>
  </si>
  <si>
    <t>Stück</t>
  </si>
  <si>
    <t>Standblätter verbraucht</t>
  </si>
  <si>
    <t>Kranzkarten</t>
  </si>
  <si>
    <t>Standblätter verschrieben</t>
  </si>
  <si>
    <t>Standblätter leer</t>
  </si>
  <si>
    <t>Diese Liste wird nicht gedruckt.
Sie dient nur der automatischen
Berechnung und dem einfacheren
Zusammenrechnen der Pflichtresultate!</t>
  </si>
  <si>
    <t>Sektions Durchschnitt:</t>
  </si>
  <si>
    <t>Anzahl Pflichtresultate</t>
  </si>
  <si>
    <t>Punkte Sektionsdurchschnitt</t>
  </si>
  <si>
    <t>Rangliste:</t>
  </si>
  <si>
    <t>Name</t>
  </si>
  <si>
    <t>Vorname</t>
  </si>
  <si>
    <t>JG</t>
  </si>
  <si>
    <t>Kat.</t>
  </si>
  <si>
    <t>Wohnort</t>
  </si>
  <si>
    <t>Sportgerät</t>
  </si>
  <si>
    <t>HD</t>
  </si>
  <si>
    <t>ND</t>
  </si>
  <si>
    <t>KK</t>
  </si>
  <si>
    <t>Resultate</t>
  </si>
  <si>
    <t>Anzahl</t>
  </si>
  <si>
    <t>Ort, Datum:</t>
  </si>
  <si>
    <t>Unterschrift:</t>
  </si>
  <si>
    <t>Berichterstattung:</t>
  </si>
  <si>
    <t>Spätestens bis 31.Oktober an Ressortleiter         heri.durrer@bluewin.ch</t>
  </si>
  <si>
    <t>Sämtliche Standblätter müssen an den Ressortleiter zurück geschickt werden.</t>
  </si>
  <si>
    <t>Einzahlung:</t>
  </si>
  <si>
    <t>Spätestens bis 31.Oktober an Finanzchefin       conny.gasser@gmx.ch</t>
  </si>
  <si>
    <t>Postverbindung:</t>
  </si>
  <si>
    <t>Kant. Schützengesellschaft Obwalden, 6060 Sarnen</t>
  </si>
  <si>
    <t>Postkonto-Nr.</t>
  </si>
  <si>
    <t>60-2803-8</t>
  </si>
  <si>
    <t xml:space="preserve">IBAN :  </t>
  </si>
  <si>
    <t>CH94 0900 0000 6000 2803 8</t>
  </si>
  <si>
    <t>Hauptdoppel für KSG OW</t>
  </si>
  <si>
    <t>Nachdoppel für KSG OW</t>
  </si>
  <si>
    <t>Hauptdoppel für den Schützen</t>
  </si>
  <si>
    <t>DV 2013</t>
  </si>
  <si>
    <t>Nachdoppel für den Schützen</t>
  </si>
  <si>
    <t>Dies ergibt Fr. 2.00 für die Durchführende Sektion</t>
  </si>
  <si>
    <t>Graue Zellen enthalten Formeln !!!!!!!!!!!!!!!!!!!!!!!!!!!!!</t>
  </si>
  <si>
    <t>Verein</t>
  </si>
  <si>
    <t>Jahrgänge</t>
  </si>
  <si>
    <t>Sportgeräte / Kategorie</t>
  </si>
  <si>
    <t>E</t>
  </si>
  <si>
    <t>S</t>
  </si>
  <si>
    <t>U21</t>
  </si>
  <si>
    <t>V</t>
  </si>
  <si>
    <t>U17</t>
  </si>
  <si>
    <t>SV</t>
  </si>
  <si>
    <t>Schützengesellschaft Engelberg</t>
  </si>
  <si>
    <t>Frei-G</t>
  </si>
  <si>
    <t>Schützengesellschaft Kägiswil</t>
  </si>
  <si>
    <t>Stagw</t>
  </si>
  <si>
    <t>Schützengesellschaft Kerns-Alpnach</t>
  </si>
  <si>
    <t>Stgw 57/03</t>
  </si>
  <si>
    <t>Schützengesellschaft Lungern</t>
  </si>
  <si>
    <t>Kar</t>
  </si>
  <si>
    <t>Schützengesellschaft Melchtal</t>
  </si>
  <si>
    <t>Stgw 90 Block</t>
  </si>
  <si>
    <t>Schützengesellschaft Sachseln</t>
  </si>
  <si>
    <t>Stgw 90 Ring</t>
  </si>
  <si>
    <t>Stgw 57/02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</si>
</sst>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EB9C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/>
    <xf numFmtId="2" fontId="3" fillId="0" borderId="0" xfId="0" applyNumberFormat="1" applyFont="1"/>
    <xf numFmtId="0" fontId="8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2" borderId="0" xfId="0" applyFont="1" applyFill="1" applyProtection="1">
      <protection locked="0"/>
    </xf>
    <xf numFmtId="0" fontId="2" fillId="0" borderId="4" xfId="0" applyFont="1" applyBorder="1"/>
    <xf numFmtId="0" fontId="3" fillId="0" borderId="4" xfId="0" applyFont="1" applyBorder="1"/>
    <xf numFmtId="2" fontId="2" fillId="0" borderId="0" xfId="0" applyNumberFormat="1" applyFont="1"/>
    <xf numFmtId="2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0" fillId="5" borderId="0" xfId="0" applyFill="1"/>
    <xf numFmtId="0" fontId="3" fillId="5" borderId="0" xfId="0" applyFont="1" applyFill="1"/>
    <xf numFmtId="0" fontId="2" fillId="0" borderId="0" xfId="0" applyFont="1" applyAlignment="1">
      <alignment horizontal="left"/>
    </xf>
    <xf numFmtId="2" fontId="2" fillId="0" borderId="2" xfId="0" applyNumberFormat="1" applyFont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6" xfId="0" applyNumberFormat="1" applyFont="1" applyBorder="1" applyAlignment="1">
      <alignment horizontal="right"/>
    </xf>
    <xf numFmtId="0" fontId="3" fillId="2" borderId="7" xfId="0" applyFont="1" applyFill="1" applyBorder="1" applyProtection="1">
      <protection locked="0"/>
    </xf>
    <xf numFmtId="0" fontId="3" fillId="5" borderId="7" xfId="0" applyFont="1" applyFill="1" applyBorder="1" applyAlignment="1">
      <alignment horizontal="center" vertical="center"/>
    </xf>
    <xf numFmtId="0" fontId="0" fillId="0" borderId="3" xfId="0" applyBorder="1"/>
    <xf numFmtId="0" fontId="11" fillId="6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0" fontId="3" fillId="3" borderId="8" xfId="0" applyFont="1" applyFill="1" applyBorder="1" applyAlignment="1" applyProtection="1">
      <alignment vertical="center"/>
      <protection hidden="1"/>
    </xf>
    <xf numFmtId="0" fontId="3" fillId="3" borderId="9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Protection="1"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7" borderId="7" xfId="0" applyFont="1" applyFill="1" applyBorder="1" applyProtection="1">
      <protection locked="0"/>
    </xf>
    <xf numFmtId="0" fontId="12" fillId="7" borderId="12" xfId="3" applyFont="1" applyFill="1" applyBorder="1" applyProtection="1">
      <protection locked="0"/>
    </xf>
    <xf numFmtId="0" fontId="12" fillId="7" borderId="7" xfId="3" applyFont="1" applyFill="1" applyBorder="1" applyAlignment="1" applyProtection="1">
      <alignment horizontal="left"/>
      <protection locked="0"/>
    </xf>
    <xf numFmtId="0" fontId="11" fillId="6" borderId="7" xfId="3" applyFont="1" applyFill="1" applyBorder="1" applyProtection="1"/>
    <xf numFmtId="0" fontId="12" fillId="7" borderId="7" xfId="3" applyFont="1" applyFill="1" applyBorder="1" applyProtection="1">
      <protection locked="0"/>
    </xf>
    <xf numFmtId="0" fontId="12" fillId="6" borderId="7" xfId="3" applyFont="1" applyFill="1" applyBorder="1" applyProtection="1"/>
    <xf numFmtId="0" fontId="12" fillId="7" borderId="13" xfId="3" applyFont="1" applyFill="1" applyBorder="1" applyProtection="1">
      <protection locked="0"/>
    </xf>
    <xf numFmtId="1" fontId="2" fillId="6" borderId="0" xfId="0" applyNumberFormat="1" applyFont="1" applyFill="1"/>
    <xf numFmtId="0" fontId="3" fillId="0" borderId="1" xfId="0" applyFont="1" applyBorder="1" applyAlignment="1">
      <alignment horizontal="left" vertical="center"/>
    </xf>
    <xf numFmtId="0" fontId="5" fillId="0" borderId="0" xfId="2" applyAlignment="1" applyProtection="1">
      <protection hidden="1"/>
    </xf>
    <xf numFmtId="0" fontId="3" fillId="5" borderId="7" xfId="0" applyFont="1" applyFill="1" applyBorder="1" applyAlignment="1">
      <alignment horizontal="center" vertical="center" wrapText="1"/>
    </xf>
    <xf numFmtId="0" fontId="3" fillId="6" borderId="0" xfId="0" applyFont="1" applyFill="1" applyAlignment="1" applyProtection="1">
      <alignment horizontal="center" vertical="center"/>
      <protection hidden="1"/>
    </xf>
    <xf numFmtId="0" fontId="11" fillId="0" borderId="0" xfId="0" applyFont="1"/>
    <xf numFmtId="0" fontId="13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2" fontId="11" fillId="6" borderId="0" xfId="0" applyNumberFormat="1" applyFont="1" applyFill="1" applyProtection="1">
      <protection hidden="1"/>
    </xf>
    <xf numFmtId="0" fontId="11" fillId="8" borderId="16" xfId="0" applyFont="1" applyFill="1" applyBorder="1"/>
    <xf numFmtId="0" fontId="11" fillId="8" borderId="17" xfId="0" applyFont="1" applyFill="1" applyBorder="1"/>
    <xf numFmtId="0" fontId="11" fillId="8" borderId="18" xfId="0" applyFont="1" applyFill="1" applyBorder="1"/>
    <xf numFmtId="0" fontId="11" fillId="8" borderId="19" xfId="0" applyFont="1" applyFill="1" applyBorder="1"/>
    <xf numFmtId="0" fontId="11" fillId="8" borderId="20" xfId="0" applyFont="1" applyFill="1" applyBorder="1"/>
    <xf numFmtId="0" fontId="0" fillId="0" borderId="21" xfId="0" applyBorder="1"/>
    <xf numFmtId="0" fontId="0" fillId="0" borderId="20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11" fillId="6" borderId="0" xfId="0" applyFont="1" applyFill="1" applyAlignment="1" applyProtection="1">
      <alignment horizontal="center" wrapText="1"/>
      <protection hidden="1"/>
    </xf>
    <xf numFmtId="0" fontId="11" fillId="6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2" fontId="2" fillId="0" borderId="2" xfId="0" applyNumberFormat="1" applyFont="1" applyBorder="1"/>
    <xf numFmtId="0" fontId="2" fillId="0" borderId="2" xfId="0" applyFont="1" applyBorder="1"/>
    <xf numFmtId="0" fontId="3" fillId="0" borderId="1" xfId="0" applyFont="1" applyBorder="1"/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0" borderId="14" xfId="0" applyFont="1" applyBorder="1"/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5" fillId="0" borderId="0" xfId="2" applyAlignment="1" applyProtection="1">
      <alignment horizontal="left"/>
    </xf>
    <xf numFmtId="0" fontId="3" fillId="0" borderId="0" xfId="0" applyFont="1" applyAlignment="1">
      <alignment horizontal="left" vertical="center"/>
    </xf>
    <xf numFmtId="0" fontId="3" fillId="2" borderId="0" xfId="0" applyFont="1" applyFill="1" applyProtection="1">
      <protection locked="0"/>
    </xf>
    <xf numFmtId="0" fontId="3" fillId="0" borderId="14" xfId="0" applyFont="1" applyBorder="1" applyAlignment="1">
      <alignment horizontal="left" vertical="center"/>
    </xf>
  </cellXfs>
  <cellStyles count="4">
    <cellStyle name="Euro" xfId="1" xr:uid="{00000000-0005-0000-0000-000001000000}"/>
    <cellStyle name="Link" xfId="2" builtinId="8"/>
    <cellStyle name="Neutral" xfId="3" builtinId="2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ny.gasser@gmx.ch?subject=Abrechnung%20Kantonalstich" TargetMode="External"/><Relationship Id="rId1" Type="http://schemas.openxmlformats.org/officeDocument/2006/relationships/hyperlink" Target="mailto:heri.durrer@bluewin.ch?subject=Abrechnung%20Kantonalst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showGridLines="0" tabSelected="1" zoomScaleNormal="100" workbookViewId="0">
      <selection activeCell="B35" sqref="B35"/>
    </sheetView>
  </sheetViews>
  <sheetFormatPr baseColWidth="10" defaultColWidth="6" defaultRowHeight="12.75" x14ac:dyDescent="0.2"/>
  <cols>
    <col min="1" max="1" width="5.7109375" customWidth="1"/>
    <col min="2" max="2" width="15.5703125" customWidth="1"/>
    <col min="3" max="3" width="10.5703125" customWidth="1"/>
    <col min="4" max="4" width="5.7109375" bestFit="1" customWidth="1"/>
    <col min="5" max="5" width="8.7109375" customWidth="1"/>
    <col min="6" max="6" width="11.7109375" customWidth="1"/>
    <col min="7" max="7" width="12.42578125" customWidth="1"/>
    <col min="8" max="8" width="6.85546875" customWidth="1"/>
    <col min="9" max="9" width="2.28515625" customWidth="1"/>
    <col min="10" max="10" width="7.7109375" customWidth="1"/>
    <col min="11" max="11" width="2.28515625" customWidth="1"/>
    <col min="12" max="12" width="8.7109375" bestFit="1" customWidth="1"/>
    <col min="13" max="13" width="11.42578125" customWidth="1"/>
    <col min="14" max="14" width="5.7109375" customWidth="1"/>
    <col min="15" max="16" width="11.42578125" customWidth="1"/>
    <col min="17" max="17" width="33.5703125" bestFit="1" customWidth="1"/>
    <col min="18" max="18" width="29.28515625" bestFit="1" customWidth="1"/>
    <col min="19" max="19" width="31.42578125" bestFit="1" customWidth="1"/>
    <col min="20" max="20" width="38.42578125" bestFit="1" customWidth="1"/>
    <col min="21" max="21" width="31.28515625" bestFit="1" customWidth="1"/>
    <col min="22" max="22" width="32.28515625" bestFit="1" customWidth="1"/>
    <col min="23" max="23" width="32.7109375" bestFit="1" customWidth="1"/>
  </cols>
  <sheetData>
    <row r="1" spans="1:23" x14ac:dyDescent="0.2">
      <c r="A1" s="84" t="e" vm="1">
        <v>#VALUE!</v>
      </c>
      <c r="B1" s="84"/>
      <c r="C1" s="84"/>
      <c r="D1" s="81"/>
      <c r="E1" s="81"/>
      <c r="F1" s="81" t="s">
        <v>0</v>
      </c>
      <c r="G1" s="81"/>
      <c r="H1" s="81"/>
      <c r="I1" s="81"/>
      <c r="J1" s="81"/>
      <c r="K1" s="81"/>
      <c r="L1" s="5"/>
    </row>
    <row r="2" spans="1:23" x14ac:dyDescent="0.2">
      <c r="A2" s="84"/>
      <c r="B2" s="84"/>
      <c r="C2" s="84"/>
      <c r="D2" s="81"/>
      <c r="E2" s="81"/>
      <c r="F2" s="81" t="s">
        <v>1</v>
      </c>
      <c r="G2" s="81"/>
      <c r="H2" s="81"/>
      <c r="I2" s="81"/>
      <c r="J2" s="81"/>
      <c r="K2" s="81"/>
      <c r="L2" s="5"/>
    </row>
    <row r="3" spans="1:23" x14ac:dyDescent="0.2">
      <c r="A3" s="84"/>
      <c r="B3" s="84"/>
      <c r="C3" s="84"/>
      <c r="D3" s="81"/>
      <c r="E3" s="81"/>
      <c r="F3" s="81" t="s">
        <v>2</v>
      </c>
      <c r="G3" s="81"/>
      <c r="H3" s="81"/>
      <c r="I3" s="81"/>
      <c r="J3" s="81"/>
      <c r="K3" s="81"/>
      <c r="L3" s="5"/>
    </row>
    <row r="4" spans="1:23" x14ac:dyDescent="0.2">
      <c r="A4" s="84"/>
      <c r="B4" s="84"/>
      <c r="C4" s="84"/>
      <c r="D4" s="81"/>
      <c r="E4" s="81"/>
      <c r="F4" s="5" t="s">
        <v>3</v>
      </c>
      <c r="G4" s="5"/>
      <c r="H4" s="1"/>
      <c r="I4" s="83"/>
      <c r="J4" s="83"/>
      <c r="K4" s="81"/>
      <c r="L4" s="81"/>
    </row>
    <row r="5" spans="1:23" x14ac:dyDescent="0.2">
      <c r="A5" s="84"/>
      <c r="B5" s="84"/>
      <c r="C5" s="84"/>
      <c r="D5" s="81"/>
      <c r="E5" s="81"/>
      <c r="F5" s="5"/>
      <c r="G5" s="5"/>
      <c r="H5" s="5"/>
      <c r="I5" s="81"/>
      <c r="J5" s="81"/>
      <c r="K5" s="81"/>
      <c r="L5" s="81"/>
    </row>
    <row r="6" spans="1:23" ht="16.5" x14ac:dyDescent="0.25">
      <c r="A6" s="84"/>
      <c r="B6" s="84"/>
      <c r="C6" s="84"/>
      <c r="D6" s="82" t="s">
        <v>4</v>
      </c>
      <c r="E6" s="82"/>
      <c r="F6" s="82"/>
      <c r="G6" s="82"/>
      <c r="H6" s="82"/>
      <c r="I6" s="82"/>
      <c r="J6" s="78" t="s">
        <v>5</v>
      </c>
      <c r="K6" s="82"/>
      <c r="L6" s="82"/>
    </row>
    <row r="7" spans="1:23" ht="21.75" customHeight="1" x14ac:dyDescent="0.2">
      <c r="A7" s="84"/>
      <c r="B7" s="84"/>
      <c r="C7" s="84"/>
      <c r="D7" s="81"/>
      <c r="E7" s="81"/>
      <c r="F7" s="5"/>
      <c r="G7" s="5"/>
      <c r="H7" s="47"/>
      <c r="I7" s="81"/>
      <c r="J7" s="81"/>
      <c r="K7" s="80"/>
      <c r="L7" s="79" t="s">
        <v>6</v>
      </c>
      <c r="M7" s="33"/>
      <c r="O7" s="5"/>
      <c r="P7" s="5"/>
      <c r="Q7" s="5"/>
      <c r="R7" s="60"/>
      <c r="S7" s="60"/>
      <c r="T7" s="60"/>
      <c r="U7" s="32"/>
      <c r="V7" s="32"/>
      <c r="W7" s="32"/>
    </row>
    <row r="8" spans="1:23" x14ac:dyDescent="0.2">
      <c r="A8" s="83" t="s">
        <v>7</v>
      </c>
      <c r="B8" s="81"/>
      <c r="C8" s="5">
        <v>3050</v>
      </c>
      <c r="D8" s="1"/>
      <c r="E8" s="87"/>
      <c r="F8" s="87"/>
      <c r="G8" s="87"/>
      <c r="H8" s="87"/>
      <c r="I8" s="87"/>
      <c r="J8" s="1"/>
      <c r="L8" s="55">
        <f ca="1">YEAR(TODAY())</f>
        <v>2026</v>
      </c>
      <c r="M8" s="33"/>
      <c r="O8" s="5"/>
      <c r="P8" s="5"/>
      <c r="Q8" s="5"/>
      <c r="R8" s="60"/>
      <c r="S8" s="60"/>
      <c r="T8" s="60"/>
      <c r="U8" s="32"/>
      <c r="V8" s="32"/>
      <c r="W8" s="32"/>
    </row>
    <row r="9" spans="1:23" ht="6" customHeight="1" x14ac:dyDescent="0.2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33"/>
      <c r="O9" s="5"/>
      <c r="P9" s="5"/>
      <c r="Q9" s="5"/>
      <c r="R9" s="60"/>
      <c r="S9" s="60"/>
      <c r="T9" s="60"/>
      <c r="U9" s="32"/>
      <c r="V9" s="32"/>
      <c r="W9" s="32"/>
    </row>
    <row r="10" spans="1:23" x14ac:dyDescent="0.2">
      <c r="A10" s="5"/>
      <c r="B10" s="5"/>
      <c r="C10" s="5"/>
      <c r="D10" s="5"/>
      <c r="E10" s="5"/>
      <c r="I10" s="88" t="s">
        <v>8</v>
      </c>
      <c r="J10" s="88"/>
      <c r="K10" s="88" t="s">
        <v>9</v>
      </c>
      <c r="L10" s="88"/>
      <c r="M10" s="33"/>
      <c r="N10" s="5"/>
      <c r="O10" s="5"/>
      <c r="P10" s="5"/>
      <c r="Q10" s="5"/>
      <c r="R10" s="60"/>
      <c r="S10" s="60"/>
      <c r="T10" s="60"/>
      <c r="U10" s="32"/>
      <c r="V10" s="32"/>
      <c r="W10" s="32"/>
    </row>
    <row r="11" spans="1:23" x14ac:dyDescent="0.2">
      <c r="A11" s="5">
        <f>COUNT(H29:H57)</f>
        <v>0</v>
      </c>
      <c r="B11" s="5" t="s">
        <v>10</v>
      </c>
      <c r="C11" s="5"/>
      <c r="E11" s="25" t="s">
        <v>11</v>
      </c>
      <c r="F11" s="11">
        <v>9</v>
      </c>
      <c r="J11" s="11">
        <f>A11*F11</f>
        <v>0</v>
      </c>
      <c r="K11" s="11"/>
      <c r="L11" s="5"/>
      <c r="M11" s="33"/>
      <c r="N11" s="33"/>
      <c r="O11" s="33"/>
      <c r="P11" s="33"/>
      <c r="Q11" s="33"/>
      <c r="R11" s="32"/>
      <c r="S11" s="32"/>
      <c r="T11" s="32"/>
      <c r="U11" s="32"/>
      <c r="V11" s="32"/>
      <c r="W11" s="32"/>
    </row>
    <row r="12" spans="1:23" x14ac:dyDescent="0.2">
      <c r="A12" s="5">
        <f>COUNT(J29:J58)</f>
        <v>0</v>
      </c>
      <c r="B12" s="5" t="s">
        <v>12</v>
      </c>
      <c r="C12" s="5"/>
      <c r="E12" s="25" t="s">
        <v>11</v>
      </c>
      <c r="F12" s="11">
        <v>9</v>
      </c>
      <c r="J12" s="11">
        <f>A12*F12</f>
        <v>0</v>
      </c>
      <c r="K12" s="11"/>
      <c r="L12" s="5"/>
      <c r="M12" s="33"/>
      <c r="N12" s="33"/>
      <c r="O12" s="33"/>
      <c r="P12" s="33"/>
      <c r="Q12" s="33"/>
      <c r="R12" s="32"/>
      <c r="S12" s="32"/>
      <c r="T12" s="32"/>
      <c r="U12" s="32"/>
      <c r="V12" s="32"/>
      <c r="W12" s="32"/>
    </row>
    <row r="13" spans="1:23" ht="15" x14ac:dyDescent="0.2">
      <c r="A13" s="15">
        <v>0</v>
      </c>
      <c r="B13" s="5" t="s">
        <v>13</v>
      </c>
      <c r="C13" s="5"/>
      <c r="E13" s="25" t="s">
        <v>11</v>
      </c>
      <c r="F13" s="11">
        <f>E72</f>
        <v>11</v>
      </c>
      <c r="J13" s="11">
        <f>A13*F13</f>
        <v>0</v>
      </c>
      <c r="K13" s="11"/>
      <c r="L13" s="5"/>
      <c r="M13" s="33"/>
      <c r="N13" s="62"/>
      <c r="O13" s="62"/>
      <c r="P13" s="62"/>
      <c r="Q13" s="62"/>
      <c r="R13" s="61"/>
      <c r="S13" s="61"/>
      <c r="T13" s="60"/>
      <c r="U13" s="32"/>
      <c r="V13" s="32"/>
      <c r="W13" s="32"/>
    </row>
    <row r="14" spans="1:23" ht="13.5" thickBot="1" x14ac:dyDescent="0.25">
      <c r="A14" s="4"/>
      <c r="B14" s="92" t="s">
        <v>14</v>
      </c>
      <c r="C14" s="92"/>
      <c r="D14" s="92"/>
      <c r="E14" s="89" t="str">
        <f>IF(E8=0,"",E8)</f>
        <v/>
      </c>
      <c r="F14" s="89"/>
      <c r="G14" s="89"/>
      <c r="H14" s="89"/>
      <c r="I14" s="89"/>
      <c r="J14" s="24">
        <f>SUM(I11:J13)</f>
        <v>0</v>
      </c>
      <c r="K14" s="91"/>
      <c r="L14" s="9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ht="6.75" customHeight="1" thickTop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32"/>
      <c r="N15" s="32"/>
      <c r="O15" s="32"/>
      <c r="P15" s="32"/>
      <c r="Q15" s="63"/>
      <c r="R15" s="32"/>
      <c r="S15" s="32"/>
      <c r="T15" s="32"/>
      <c r="U15" s="32"/>
      <c r="V15" s="32"/>
      <c r="W15" s="32"/>
    </row>
    <row r="16" spans="1:23" x14ac:dyDescent="0.2">
      <c r="A16" s="2" t="s">
        <v>15</v>
      </c>
      <c r="B16" s="7"/>
      <c r="C16" s="7"/>
      <c r="D16" s="7"/>
      <c r="E16" s="7"/>
      <c r="F16" s="5"/>
      <c r="G16" s="2" t="s">
        <v>16</v>
      </c>
      <c r="H16" s="7"/>
      <c r="I16" s="7"/>
      <c r="J16" s="7"/>
      <c r="K16" s="7"/>
      <c r="L16" s="7"/>
      <c r="M16" s="85"/>
      <c r="N16" s="86"/>
      <c r="O16" s="86"/>
      <c r="P16" s="86"/>
      <c r="Q16" s="86"/>
      <c r="R16" s="86"/>
      <c r="S16" s="86"/>
      <c r="T16" s="86"/>
      <c r="U16" s="86"/>
      <c r="V16" s="32"/>
      <c r="W16" s="32"/>
    </row>
    <row r="17" spans="1:23" x14ac:dyDescent="0.2">
      <c r="A17" s="15">
        <v>0</v>
      </c>
      <c r="B17" s="5" t="s">
        <v>17</v>
      </c>
      <c r="C17" s="95" t="s">
        <v>18</v>
      </c>
      <c r="D17" s="95"/>
      <c r="E17" s="95"/>
      <c r="F17" s="5"/>
      <c r="G17" s="5"/>
      <c r="H17" s="5"/>
      <c r="I17" s="5"/>
      <c r="J17" s="5"/>
      <c r="K17" s="5"/>
      <c r="L17" s="5"/>
      <c r="M17" s="86"/>
      <c r="N17" s="86"/>
      <c r="O17" s="86"/>
      <c r="P17" s="86"/>
      <c r="Q17" s="86"/>
      <c r="R17" s="86"/>
      <c r="S17" s="86"/>
      <c r="T17" s="86"/>
      <c r="U17" s="86"/>
      <c r="V17" s="32"/>
      <c r="W17" s="32"/>
    </row>
    <row r="18" spans="1:23" ht="13.5" thickBot="1" x14ac:dyDescent="0.25">
      <c r="A18" s="5" t="str">
        <f>IF(A11=0,"",A11+A13)</f>
        <v/>
      </c>
      <c r="B18" s="5" t="s">
        <v>19</v>
      </c>
      <c r="C18" s="81" t="s">
        <v>20</v>
      </c>
      <c r="D18" s="81"/>
      <c r="E18" s="81"/>
      <c r="F18" s="5"/>
      <c r="G18" s="4" t="s">
        <v>21</v>
      </c>
      <c r="H18" s="4"/>
      <c r="I18" s="4"/>
      <c r="J18" s="4">
        <f>COUNTIF(L29:L57,"x")</f>
        <v>0</v>
      </c>
      <c r="K18" s="4" t="s">
        <v>19</v>
      </c>
      <c r="L18" s="4"/>
      <c r="M18" s="32"/>
      <c r="N18" s="32"/>
      <c r="O18" s="32"/>
      <c r="P18" s="32"/>
      <c r="Q18" s="32"/>
      <c r="R18" s="32"/>
      <c r="S18" s="32"/>
      <c r="T18" s="32"/>
      <c r="U18" s="32"/>
      <c r="V18" s="60"/>
      <c r="W18" s="32"/>
    </row>
    <row r="19" spans="1:23" ht="13.5" thickTop="1" x14ac:dyDescent="0.2">
      <c r="A19" s="15">
        <v>0</v>
      </c>
      <c r="B19" s="5" t="s">
        <v>19</v>
      </c>
      <c r="C19" s="93" t="s">
        <v>22</v>
      </c>
      <c r="D19" s="93"/>
      <c r="E19" s="93"/>
      <c r="F19" s="5"/>
      <c r="G19" s="5"/>
      <c r="H19" s="5"/>
      <c r="I19" s="5"/>
      <c r="J19" s="5"/>
      <c r="K19" s="5"/>
      <c r="L19" s="5"/>
      <c r="M19" s="32"/>
    </row>
    <row r="20" spans="1:23" ht="13.5" customHeight="1" thickBot="1" x14ac:dyDescent="0.25">
      <c r="A20" s="4" t="str">
        <f>IF(A11=0,"",A17-A18-A19)</f>
        <v/>
      </c>
      <c r="B20" s="4" t="s">
        <v>19</v>
      </c>
      <c r="C20" s="92" t="s">
        <v>23</v>
      </c>
      <c r="D20" s="92"/>
      <c r="E20" s="92"/>
      <c r="G20" s="1"/>
      <c r="H20" s="1"/>
      <c r="I20" s="1"/>
      <c r="J20" s="1"/>
      <c r="K20" s="1"/>
      <c r="L20" s="1"/>
      <c r="M20" s="94" t="s">
        <v>24</v>
      </c>
      <c r="N20" s="94"/>
      <c r="O20" s="94"/>
      <c r="P20" s="94"/>
      <c r="Q20" s="59"/>
      <c r="R20" s="59"/>
      <c r="S20" s="59"/>
      <c r="T20" s="59"/>
      <c r="U20" s="59"/>
      <c r="V20" s="59"/>
      <c r="W20" s="5"/>
    </row>
    <row r="21" spans="1:23" ht="5.25" customHeight="1" thickTop="1" x14ac:dyDescent="0.2">
      <c r="A21" s="16"/>
      <c r="B21" s="17"/>
      <c r="C21" s="16"/>
      <c r="D21" s="16"/>
      <c r="E21" s="17"/>
      <c r="F21" s="5"/>
      <c r="G21" s="1"/>
      <c r="H21" s="1"/>
      <c r="I21" s="1"/>
      <c r="J21" s="1"/>
      <c r="K21" s="1"/>
      <c r="L21" s="1"/>
      <c r="M21" s="94"/>
      <c r="N21" s="94"/>
      <c r="O21" s="94"/>
      <c r="P21" s="94"/>
      <c r="Q21" s="33"/>
      <c r="R21" s="33"/>
      <c r="S21" s="33"/>
      <c r="T21" s="33"/>
      <c r="U21" s="33"/>
      <c r="V21" s="33"/>
      <c r="W21" s="33"/>
    </row>
    <row r="22" spans="1:23" x14ac:dyDescent="0.2">
      <c r="A22" s="2" t="s">
        <v>25</v>
      </c>
      <c r="B22" s="7"/>
      <c r="C22" s="2"/>
      <c r="D22" s="7"/>
      <c r="E22" s="7"/>
      <c r="F22" s="5"/>
      <c r="G22" s="1"/>
      <c r="H22" s="1"/>
      <c r="I22" s="1"/>
      <c r="J22" s="1"/>
      <c r="K22" s="1"/>
      <c r="L22" s="1"/>
      <c r="M22" s="94"/>
      <c r="N22" s="94"/>
      <c r="O22" s="94"/>
      <c r="P22" s="94"/>
      <c r="Q22" s="5"/>
      <c r="R22" s="5"/>
      <c r="S22" s="5"/>
      <c r="T22" s="5"/>
      <c r="U22" s="5"/>
      <c r="V22" s="5"/>
      <c r="W22" s="5"/>
    </row>
    <row r="23" spans="1:23" ht="13.5" thickBot="1" x14ac:dyDescent="0.25">
      <c r="A23" s="10" t="s">
        <v>26</v>
      </c>
      <c r="B23" s="10"/>
      <c r="C23" s="10"/>
      <c r="D23" s="10"/>
      <c r="E23" s="4" t="str">
        <f>IF(H29=0,"",IF(COUNT(H29:H57)&lt;8,"",IF(COUNT(H29:H57)=8,6,6+ROUNDUP((COUNT(H29:H57)-8)/3,0))))</f>
        <v/>
      </c>
      <c r="F23" s="5"/>
      <c r="G23" s="24" t="str">
        <f>IF(E23="","0",Q70/E23)</f>
        <v>0</v>
      </c>
      <c r="H23" s="89" t="s">
        <v>27</v>
      </c>
      <c r="I23" s="89"/>
      <c r="J23" s="89"/>
      <c r="K23" s="89"/>
      <c r="L23" s="90"/>
      <c r="M23" s="94"/>
      <c r="N23" s="94"/>
      <c r="O23" s="94"/>
      <c r="P23" s="94"/>
      <c r="Q23" s="33"/>
      <c r="R23" s="33"/>
      <c r="S23" s="33"/>
      <c r="T23" s="33"/>
      <c r="U23" s="33"/>
      <c r="V23" s="33"/>
      <c r="W23" s="33"/>
    </row>
    <row r="24" spans="1:23" ht="5.25" customHeight="1" thickTop="1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94"/>
      <c r="N24" s="94"/>
      <c r="O24" s="94"/>
      <c r="P24" s="94"/>
      <c r="Q24" s="33"/>
      <c r="R24" s="33"/>
      <c r="S24" s="33"/>
      <c r="T24" s="33"/>
      <c r="U24" s="33"/>
      <c r="V24" s="33"/>
      <c r="W24" s="33"/>
    </row>
    <row r="25" spans="1:23" ht="16.5" customHeight="1" x14ac:dyDescent="0.25">
      <c r="A25" s="12" t="s">
        <v>28</v>
      </c>
      <c r="B25" s="5"/>
      <c r="C25" s="1"/>
      <c r="D25" s="1"/>
      <c r="E25" s="1"/>
      <c r="F25" s="1"/>
      <c r="G25" s="1"/>
      <c r="H25" s="5"/>
      <c r="I25" s="5"/>
      <c r="J25" s="5"/>
      <c r="K25" s="5"/>
      <c r="L25" s="5"/>
      <c r="M25" s="94"/>
      <c r="N25" s="94"/>
      <c r="O25" s="94"/>
      <c r="P25" s="94"/>
      <c r="Q25" s="33"/>
      <c r="R25" s="33"/>
      <c r="S25" s="33"/>
      <c r="T25" s="33"/>
      <c r="U25" s="33"/>
      <c r="V25" s="33"/>
      <c r="W25" s="33"/>
    </row>
    <row r="26" spans="1:23" ht="4.5" customHeight="1" x14ac:dyDescent="0.2">
      <c r="A26" s="1"/>
      <c r="B26" s="5"/>
      <c r="C26" s="1"/>
      <c r="D26" s="1"/>
      <c r="E26" s="1"/>
      <c r="F26" s="1"/>
      <c r="G26" s="1"/>
      <c r="H26" s="5"/>
      <c r="I26" s="5"/>
      <c r="J26" s="5"/>
      <c r="K26" s="5"/>
      <c r="L26" s="5"/>
      <c r="M26" s="94"/>
      <c r="N26" s="94"/>
      <c r="O26" s="94"/>
      <c r="P26" s="94"/>
      <c r="Q26" s="33"/>
      <c r="R26" s="33"/>
      <c r="S26" s="33"/>
      <c r="T26" s="33"/>
      <c r="U26" s="33"/>
      <c r="V26" s="33"/>
      <c r="W26" s="33"/>
    </row>
    <row r="27" spans="1:23" s="5" customFormat="1" x14ac:dyDescent="0.2">
      <c r="A27" s="7"/>
      <c r="B27" s="56" t="s">
        <v>29</v>
      </c>
      <c r="C27" s="56" t="s">
        <v>30</v>
      </c>
      <c r="D27" s="13" t="s">
        <v>31</v>
      </c>
      <c r="E27" s="14" t="s">
        <v>32</v>
      </c>
      <c r="F27" s="7" t="s">
        <v>33</v>
      </c>
      <c r="G27" s="20" t="s">
        <v>34</v>
      </c>
      <c r="H27" s="14" t="s">
        <v>35</v>
      </c>
      <c r="I27" s="7"/>
      <c r="J27" s="14" t="s">
        <v>36</v>
      </c>
      <c r="K27" s="7"/>
      <c r="L27" s="7" t="s">
        <v>37</v>
      </c>
      <c r="M27" s="96"/>
      <c r="N27" s="34"/>
      <c r="O27" s="96" t="s">
        <v>38</v>
      </c>
      <c r="P27" s="96" t="s">
        <v>39</v>
      </c>
      <c r="Q27" s="33"/>
      <c r="R27" s="33"/>
      <c r="S27" s="33"/>
      <c r="T27" s="33"/>
      <c r="U27" s="33"/>
      <c r="V27" s="33"/>
      <c r="W27" s="33"/>
    </row>
    <row r="28" spans="1:23" s="5" customFormat="1" ht="5.25" customHeight="1" thickBot="1" x14ac:dyDescent="0.25">
      <c r="M28" s="97"/>
      <c r="N28" s="34"/>
      <c r="O28" s="97"/>
      <c r="P28" s="97"/>
      <c r="Q28" s="33"/>
      <c r="R28" s="33"/>
      <c r="S28" s="33"/>
      <c r="T28" s="33"/>
      <c r="U28" s="33"/>
      <c r="V28" s="33"/>
      <c r="W28" s="33"/>
    </row>
    <row r="29" spans="1:23" s="5" customFormat="1" x14ac:dyDescent="0.2">
      <c r="A29" s="28">
        <v>1</v>
      </c>
      <c r="B29" s="29"/>
      <c r="C29" s="29"/>
      <c r="D29" s="49"/>
      <c r="E29" s="30" t="str">
        <f t="shared" ref="E29:E57" si="0">IF(D29&lt;10," ",IF(SUM($L$8-D29)&lt;17,"U17",IF(SUM($L$8-D29)&lt;21,"U21",IF(SUM($L$8-D29)&lt;46,"E",IF(SUM($L$8-D29)&lt;60,"S",IF(SUM($L$8-D29)&lt;70,"V",IF(SUM($L$8-D29)&gt;69,"SV")))))))</f>
        <v xml:space="preserve"> </v>
      </c>
      <c r="F29" s="29"/>
      <c r="G29" s="50"/>
      <c r="H29" s="29"/>
      <c r="I29" s="51"/>
      <c r="J29" s="52"/>
      <c r="K29" s="53"/>
      <c r="L29" s="58" t="str">
        <f>IF(OR(AND(OR(E29=Hilfswerte!$D$1,E29=Hilfswerte!$E$1),OR(G29=Hilfswerte!$C$2,G29=Hilfswerte!$C$3),M29&gt;=Hilfswerte!$D$2),AND(OR(E29=Hilfswerte!$F$1,E29=Hilfswerte!$G$1),OR(G29=Hilfswerte!$C$2,G29=Hilfswerte!$C$3),M29&gt;=Hilfswerte!$F$2),AND(OR(E29=Hilfswerte!$H$1,E29=Hilfswerte!$I$1),OR(G29=Hilfswerte!$C$2,G29=Hilfswerte!$C$3),M29&gt;=Hilfswerte!$H$2),AND(OR(E29=Hilfswerte!$D$1,E29=Hilfswerte!$E$1),OR(G29=Hilfswerte!$C$4),M29&gt;=Hilfswerte!$D$4),AND(OR(E29=Hilfswerte!$F$1,E29=Hilfswerte!$G$1),OR(G29=Hilfswerte!$C$4),M29&gt;=Hilfswerte!$F$4),AND(OR(E29=Hilfswerte!$H$1,E29=Hilfswerte!$I$1),OR(G29=Hilfswerte!$C$4),M29&gt;=Hilfswerte!$H$4),AND(OR(E29=Hilfswerte!$D$1,E29=Hilfswerte!$E$1),OR(G29=Hilfswerte!$C$5,G29=Hilfswerte!$C$6,G29=Hilfswerte!$C$7),M29&gt;=Hilfswerte!$D$6),AND(OR(E29=Hilfswerte!$F$1,E29=Hilfswerte!$G$1),OR(G29=Hilfswerte!$C$5,G29=Hilfswerte!$C$6,G29=Hilfswerte!$C$7),M29&gt;=Hilfswerte!$F$6),AND(OR(E29=Hilfswerte!$H$1,E29=Hilfswerte!$I$1),OR(G29=Hilfswerte!$C$5,G29=Hilfswerte!$C$6,G29=Hilfswerte!$C$7),M29&gt;=Hilfswerte!$H$6),AND(OR(E29=Hilfswerte!$D$1,E29=Hilfswerte!$E$1),OR(G29=Hilfswerte!$C$8),M29&gt;=Hilfswerte!$D$8),AND(OR(E29=Hilfswerte!$F$1,E29=Hilfswerte!$G$1),OR(G29=Hilfswerte!$C$8),M29&gt;=Hilfswerte!$F$8),AND(OR(E29=Hilfswerte!$H$1,E29=Hilfswerte!$I$1),OR(G29=Hilfswerte!$C$8),M29&gt;=Hilfswerte!$H$8)),"X","-")</f>
        <v>-</v>
      </c>
      <c r="M29" s="35">
        <f t="shared" ref="M29:M57" si="1">MAX(H29,J29)</f>
        <v>0</v>
      </c>
      <c r="N29" s="36"/>
      <c r="O29" s="37">
        <v>100</v>
      </c>
      <c r="P29" s="38">
        <f>COUNTIF(M$29:M$57,O29)</f>
        <v>0</v>
      </c>
      <c r="Q29" s="39">
        <f>IF(P29&lt;=E23,P29*O29,E23*O29)</f>
        <v>0</v>
      </c>
      <c r="R29" s="40"/>
      <c r="S29" s="40">
        <f>Q29/O29</f>
        <v>0</v>
      </c>
      <c r="T29" s="33"/>
      <c r="U29" s="33"/>
      <c r="V29" s="33"/>
      <c r="W29" s="33"/>
    </row>
    <row r="30" spans="1:23" s="5" customFormat="1" x14ac:dyDescent="0.2">
      <c r="A30" s="26">
        <v>2</v>
      </c>
      <c r="B30" s="29"/>
      <c r="C30" s="29"/>
      <c r="D30" s="54"/>
      <c r="E30" s="30" t="str">
        <f t="shared" si="0"/>
        <v xml:space="preserve"> </v>
      </c>
      <c r="F30" s="29"/>
      <c r="G30" s="50"/>
      <c r="H30" s="29"/>
      <c r="I30" s="51"/>
      <c r="J30" s="52"/>
      <c r="K30" s="53"/>
      <c r="L30" s="58" t="str">
        <f>IF(OR(AND(OR(E30=Hilfswerte!$D$1,E30=Hilfswerte!$E$1),OR(G30=Hilfswerte!$C$2,G30=Hilfswerte!$C$3),M30&gt;=Hilfswerte!$D$2),AND(OR(E30=Hilfswerte!$F$1,E30=Hilfswerte!$G$1),OR(G30=Hilfswerte!$C$2,G30=Hilfswerte!$C$3),M30&gt;=Hilfswerte!$F$2),AND(OR(E30=Hilfswerte!$H$1,E30=Hilfswerte!$I$1),OR(G30=Hilfswerte!$C$2,G30=Hilfswerte!$C$3),M30&gt;=Hilfswerte!$H$2),AND(OR(E30=Hilfswerte!$D$1,E30=Hilfswerte!$E$1),OR(G30=Hilfswerte!$C$4),M30&gt;=Hilfswerte!$D$4),AND(OR(E30=Hilfswerte!$F$1,E30=Hilfswerte!$G$1),OR(G30=Hilfswerte!$C$4),M30&gt;=Hilfswerte!$F$4),AND(OR(E30=Hilfswerte!$H$1,E30=Hilfswerte!$I$1),OR(G30=Hilfswerte!$C$4),M30&gt;=Hilfswerte!$H$4),AND(OR(E30=Hilfswerte!$D$1,E30=Hilfswerte!$E$1),OR(G30=Hilfswerte!$C$5,G30=Hilfswerte!$C$6,G30=Hilfswerte!$C$7),M30&gt;=Hilfswerte!$D$6),AND(OR(E30=Hilfswerte!$F$1,E30=Hilfswerte!$G$1),OR(G30=Hilfswerte!$C$5,G30=Hilfswerte!$C$6,G30=Hilfswerte!$C$7),M30&gt;=Hilfswerte!$F$6),AND(OR(E30=Hilfswerte!$H$1,E30=Hilfswerte!$I$1),OR(G30=Hilfswerte!$C$5,G30=Hilfswerte!$C$6,G30=Hilfswerte!$C$7),M30&gt;=Hilfswerte!$H$6),AND(OR(E30=Hilfswerte!$D$1,E30=Hilfswerte!$E$1),OR(G30=Hilfswerte!$C$8),M30&gt;=Hilfswerte!$D$8),AND(OR(E30=Hilfswerte!$F$1,E30=Hilfswerte!$G$1),OR(G30=Hilfswerte!$C$8),M30&gt;=Hilfswerte!$F$8),AND(OR(E30=Hilfswerte!$H$1,E30=Hilfswerte!$I$1),OR(G30=Hilfswerte!$C$8),M30&gt;=Hilfswerte!$H$8)),"X","-")</f>
        <v>-</v>
      </c>
      <c r="M30" s="35">
        <f t="shared" si="1"/>
        <v>0</v>
      </c>
      <c r="N30" s="36"/>
      <c r="O30" s="41">
        <v>99</v>
      </c>
      <c r="P30" s="38">
        <f t="shared" ref="P30:P69" si="2">COUNTIF(M$29:M$57,O30)</f>
        <v>0</v>
      </c>
      <c r="Q30" s="39">
        <f>IF(SUM($P$29:$P30)&lt;=$E$23,$P30*$O30,IF(SUM($P$29:$P29)&lt;$E$23,(($E$23-SUM($P$29:$P29))*$O30),0))</f>
        <v>0</v>
      </c>
      <c r="R30" s="40"/>
      <c r="S30" s="40">
        <f t="shared" ref="S30:S69" si="3">Q30/O30</f>
        <v>0</v>
      </c>
      <c r="T30" s="33"/>
      <c r="U30" s="33"/>
      <c r="V30" s="33"/>
      <c r="W30" s="33"/>
    </row>
    <row r="31" spans="1:23" s="5" customFormat="1" x14ac:dyDescent="0.2">
      <c r="A31" s="27">
        <v>3</v>
      </c>
      <c r="B31" s="29"/>
      <c r="C31" s="29"/>
      <c r="D31" s="54"/>
      <c r="E31" s="30" t="str">
        <f t="shared" si="0"/>
        <v xml:space="preserve"> </v>
      </c>
      <c r="F31" s="29"/>
      <c r="G31" s="50"/>
      <c r="H31" s="29"/>
      <c r="I31" s="51"/>
      <c r="J31" s="52"/>
      <c r="K31" s="53"/>
      <c r="L31" s="58" t="str">
        <f>IF(OR(AND(OR(E31=Hilfswerte!$D$1,E31=Hilfswerte!$E$1),OR(G31=Hilfswerte!$C$2,G31=Hilfswerte!$C$3),M31&gt;=Hilfswerte!$D$2),AND(OR(E31=Hilfswerte!$F$1,E31=Hilfswerte!$G$1),OR(G31=Hilfswerte!$C$2,G31=Hilfswerte!$C$3),M31&gt;=Hilfswerte!$F$2),AND(OR(E31=Hilfswerte!$H$1,E31=Hilfswerte!$I$1),OR(G31=Hilfswerte!$C$2,G31=Hilfswerte!$C$3),M31&gt;=Hilfswerte!$H$2),AND(OR(E31=Hilfswerte!$D$1,E31=Hilfswerte!$E$1),OR(G31=Hilfswerte!$C$4),M31&gt;=Hilfswerte!$D$4),AND(OR(E31=Hilfswerte!$F$1,E31=Hilfswerte!$G$1),OR(G31=Hilfswerte!$C$4),M31&gt;=Hilfswerte!$F$4),AND(OR(E31=Hilfswerte!$H$1,E31=Hilfswerte!$I$1),OR(G31=Hilfswerte!$C$4),M31&gt;=Hilfswerte!$H$4),AND(OR(E31=Hilfswerte!$D$1,E31=Hilfswerte!$E$1),OR(G31=Hilfswerte!$C$5,G31=Hilfswerte!$C$6,G31=Hilfswerte!$C$7),M31&gt;=Hilfswerte!$D$6),AND(OR(E31=Hilfswerte!$F$1,E31=Hilfswerte!$G$1),OR(G31=Hilfswerte!$C$5,G31=Hilfswerte!$C$6,G31=Hilfswerte!$C$7),M31&gt;=Hilfswerte!$F$6),AND(OR(E31=Hilfswerte!$H$1,E31=Hilfswerte!$I$1),OR(G31=Hilfswerte!$C$5,G31=Hilfswerte!$C$6,G31=Hilfswerte!$C$7),M31&gt;=Hilfswerte!$H$6),AND(OR(E31=Hilfswerte!$D$1,E31=Hilfswerte!$E$1),OR(G31=Hilfswerte!$C$8),M31&gt;=Hilfswerte!$D$8),AND(OR(E31=Hilfswerte!$F$1,E31=Hilfswerte!$G$1),OR(G31=Hilfswerte!$C$8),M31&gt;=Hilfswerte!$F$8),AND(OR(E31=Hilfswerte!$H$1,E31=Hilfswerte!$I$1),OR(G31=Hilfswerte!$C$8),M31&gt;=Hilfswerte!$H$8)),"X","-")</f>
        <v>-</v>
      </c>
      <c r="M31" s="35">
        <f t="shared" si="1"/>
        <v>0</v>
      </c>
      <c r="N31" s="36"/>
      <c r="O31" s="41">
        <v>98</v>
      </c>
      <c r="P31" s="38">
        <f t="shared" si="2"/>
        <v>0</v>
      </c>
      <c r="Q31" s="39">
        <f>IF(SUM($P$29:$P31)&lt;=$E$23,$P31*$O31,IF(SUM($P$29:$P30)&lt;$E$23,(($E$23-SUM($P$29:$P30))*$O31),0))</f>
        <v>0</v>
      </c>
      <c r="R31" s="40"/>
      <c r="S31" s="40">
        <f t="shared" si="3"/>
        <v>0</v>
      </c>
      <c r="T31" s="33"/>
      <c r="U31" s="33"/>
      <c r="V31" s="33"/>
      <c r="W31" s="33"/>
    </row>
    <row r="32" spans="1:23" s="5" customFormat="1" ht="12.75" customHeight="1" x14ac:dyDescent="0.2">
      <c r="A32" s="26">
        <v>4</v>
      </c>
      <c r="B32" s="29"/>
      <c r="C32" s="29"/>
      <c r="D32" s="54"/>
      <c r="E32" s="30" t="str">
        <f t="shared" si="0"/>
        <v xml:space="preserve"> </v>
      </c>
      <c r="F32" s="29"/>
      <c r="G32" s="50"/>
      <c r="H32" s="29"/>
      <c r="I32" s="51"/>
      <c r="J32" s="52"/>
      <c r="K32" s="53"/>
      <c r="L32" s="58" t="str">
        <f>IF(OR(AND(OR(E32=Hilfswerte!$D$1,E32=Hilfswerte!$E$1),OR(G32=Hilfswerte!$C$2,G32=Hilfswerte!$C$3),M32&gt;=Hilfswerte!$D$2),AND(OR(E32=Hilfswerte!$F$1,E32=Hilfswerte!$G$1),OR(G32=Hilfswerte!$C$2,G32=Hilfswerte!$C$3),M32&gt;=Hilfswerte!$F$2),AND(OR(E32=Hilfswerte!$H$1,E32=Hilfswerte!$I$1),OR(G32=Hilfswerte!$C$2,G32=Hilfswerte!$C$3),M32&gt;=Hilfswerte!$H$2),AND(OR(E32=Hilfswerte!$D$1,E32=Hilfswerte!$E$1),OR(G32=Hilfswerte!$C$4),M32&gt;=Hilfswerte!$D$4),AND(OR(E32=Hilfswerte!$F$1,E32=Hilfswerte!$G$1),OR(G32=Hilfswerte!$C$4),M32&gt;=Hilfswerte!$F$4),AND(OR(E32=Hilfswerte!$H$1,E32=Hilfswerte!$I$1),OR(G32=Hilfswerte!$C$4),M32&gt;=Hilfswerte!$H$4),AND(OR(E32=Hilfswerte!$D$1,E32=Hilfswerte!$E$1),OR(G32=Hilfswerte!$C$5,G32=Hilfswerte!$C$6,G32=Hilfswerte!$C$7),M32&gt;=Hilfswerte!$D$6),AND(OR(E32=Hilfswerte!$F$1,E32=Hilfswerte!$G$1),OR(G32=Hilfswerte!$C$5,G32=Hilfswerte!$C$6,G32=Hilfswerte!$C$7),M32&gt;=Hilfswerte!$F$6),AND(OR(E32=Hilfswerte!$H$1,E32=Hilfswerte!$I$1),OR(G32=Hilfswerte!$C$5,G32=Hilfswerte!$C$6,G32=Hilfswerte!$C$7),M32&gt;=Hilfswerte!$H$6),AND(OR(E32=Hilfswerte!$D$1,E32=Hilfswerte!$E$1),OR(G32=Hilfswerte!$C$8),M32&gt;=Hilfswerte!$D$8),AND(OR(E32=Hilfswerte!$F$1,E32=Hilfswerte!$G$1),OR(G32=Hilfswerte!$C$8),M32&gt;=Hilfswerte!$F$8),AND(OR(E32=Hilfswerte!$H$1,E32=Hilfswerte!$I$1),OR(G32=Hilfswerte!$C$8),M32&gt;=Hilfswerte!$H$8)),"X","-")</f>
        <v>-</v>
      </c>
      <c r="M32" s="35">
        <f t="shared" si="1"/>
        <v>0</v>
      </c>
      <c r="N32" s="36"/>
      <c r="O32" s="41">
        <v>97</v>
      </c>
      <c r="P32" s="38">
        <f t="shared" si="2"/>
        <v>0</v>
      </c>
      <c r="Q32" s="39">
        <f>IF(SUM($P$29:$P32)&lt;=$E$23,$P32*$O32,IF(SUM($P$29:$P31)&lt;$E$23,(($E$23-SUM($P$29:$P31))*$O32),0))</f>
        <v>0</v>
      </c>
      <c r="R32" s="40"/>
      <c r="S32" s="40">
        <f t="shared" si="3"/>
        <v>0</v>
      </c>
      <c r="T32" s="33"/>
      <c r="U32" s="33"/>
      <c r="V32" s="33"/>
      <c r="W32" s="33"/>
    </row>
    <row r="33" spans="1:23" s="5" customFormat="1" x14ac:dyDescent="0.2">
      <c r="A33" s="27">
        <v>5</v>
      </c>
      <c r="B33" s="29"/>
      <c r="C33" s="29"/>
      <c r="D33" s="54"/>
      <c r="E33" s="30" t="str">
        <f t="shared" si="0"/>
        <v xml:space="preserve"> </v>
      </c>
      <c r="F33" s="29"/>
      <c r="G33" s="50"/>
      <c r="H33" s="29"/>
      <c r="I33" s="51"/>
      <c r="J33" s="52"/>
      <c r="K33" s="53"/>
      <c r="L33" s="58" t="str">
        <f>IF(OR(AND(OR(E33=Hilfswerte!$D$1,E33=Hilfswerte!$E$1),OR(G33=Hilfswerte!$C$2,G33=Hilfswerte!$C$3),M33&gt;=Hilfswerte!$D$2),AND(OR(E33=Hilfswerte!$F$1,E33=Hilfswerte!$G$1),OR(G33=Hilfswerte!$C$2,G33=Hilfswerte!$C$3),M33&gt;=Hilfswerte!$F$2),AND(OR(E33=Hilfswerte!$H$1,E33=Hilfswerte!$I$1),OR(G33=Hilfswerte!$C$2,G33=Hilfswerte!$C$3),M33&gt;=Hilfswerte!$H$2),AND(OR(E33=Hilfswerte!$D$1,E33=Hilfswerte!$E$1),OR(G33=Hilfswerte!$C$4),M33&gt;=Hilfswerte!$D$4),AND(OR(E33=Hilfswerte!$F$1,E33=Hilfswerte!$G$1),OR(G33=Hilfswerte!$C$4),M33&gt;=Hilfswerte!$F$4),AND(OR(E33=Hilfswerte!$H$1,E33=Hilfswerte!$I$1),OR(G33=Hilfswerte!$C$4),M33&gt;=Hilfswerte!$H$4),AND(OR(E33=Hilfswerte!$D$1,E33=Hilfswerte!$E$1),OR(G33=Hilfswerte!$C$5,G33=Hilfswerte!$C$6,G33=Hilfswerte!$C$7),M33&gt;=Hilfswerte!$D$6),AND(OR(E33=Hilfswerte!$F$1,E33=Hilfswerte!$G$1),OR(G33=Hilfswerte!$C$5,G33=Hilfswerte!$C$6,G33=Hilfswerte!$C$7),M33&gt;=Hilfswerte!$F$6),AND(OR(E33=Hilfswerte!$H$1,E33=Hilfswerte!$I$1),OR(G33=Hilfswerte!$C$5,G33=Hilfswerte!$C$6,G33=Hilfswerte!$C$7),M33&gt;=Hilfswerte!$H$6),AND(OR(E33=Hilfswerte!$D$1,E33=Hilfswerte!$E$1),OR(G33=Hilfswerte!$C$8),M33&gt;=Hilfswerte!$D$8),AND(OR(E33=Hilfswerte!$F$1,E33=Hilfswerte!$G$1),OR(G33=Hilfswerte!$C$8),M33&gt;=Hilfswerte!$F$8),AND(OR(E33=Hilfswerte!$H$1,E33=Hilfswerte!$I$1),OR(G33=Hilfswerte!$C$8),M33&gt;=Hilfswerte!$H$8)),"X","-")</f>
        <v>-</v>
      </c>
      <c r="M33" s="35">
        <f t="shared" si="1"/>
        <v>0</v>
      </c>
      <c r="N33" s="36"/>
      <c r="O33" s="41">
        <v>96</v>
      </c>
      <c r="P33" s="38">
        <f t="shared" si="2"/>
        <v>0</v>
      </c>
      <c r="Q33" s="39">
        <f>IF(SUM($P$29:$P33)&lt;=$E$23,$P33*$O33,IF(SUM($P$29:$P32)&lt;$E$23,(($E$23-SUM($P$29:$P32))*$O33),0))</f>
        <v>0</v>
      </c>
      <c r="R33" s="40"/>
      <c r="S33" s="40">
        <f t="shared" si="3"/>
        <v>0</v>
      </c>
      <c r="T33" s="33"/>
      <c r="U33" s="33"/>
      <c r="V33" s="33"/>
      <c r="W33" s="33"/>
    </row>
    <row r="34" spans="1:23" s="5" customFormat="1" x14ac:dyDescent="0.2">
      <c r="A34" s="26">
        <v>6</v>
      </c>
      <c r="B34" s="29"/>
      <c r="C34" s="29"/>
      <c r="D34" s="54"/>
      <c r="E34" s="30" t="str">
        <f t="shared" si="0"/>
        <v xml:space="preserve"> </v>
      </c>
      <c r="F34" s="48"/>
      <c r="G34" s="50"/>
      <c r="H34" s="29"/>
      <c r="I34" s="51"/>
      <c r="J34" s="52"/>
      <c r="K34" s="53"/>
      <c r="L34" s="58" t="str">
        <f>IF(OR(AND(OR(E34=Hilfswerte!$D$1,E34=Hilfswerte!$E$1),OR(G34=Hilfswerte!$C$2,G34=Hilfswerte!$C$3),M34&gt;=Hilfswerte!$D$2),AND(OR(E34=Hilfswerte!$F$1,E34=Hilfswerte!$G$1),OR(G34=Hilfswerte!$C$2,G34=Hilfswerte!$C$3),M34&gt;=Hilfswerte!$F$2),AND(OR(E34=Hilfswerte!$H$1,E34=Hilfswerte!$I$1),OR(G34=Hilfswerte!$C$2,G34=Hilfswerte!$C$3),M34&gt;=Hilfswerte!$H$2),AND(OR(E34=Hilfswerte!$D$1,E34=Hilfswerte!$E$1),OR(G34=Hilfswerte!$C$4),M34&gt;=Hilfswerte!$D$4),AND(OR(E34=Hilfswerte!$F$1,E34=Hilfswerte!$G$1),OR(G34=Hilfswerte!$C$4),M34&gt;=Hilfswerte!$F$4),AND(OR(E34=Hilfswerte!$H$1,E34=Hilfswerte!$I$1),OR(G34=Hilfswerte!$C$4),M34&gt;=Hilfswerte!$H$4),AND(OR(E34=Hilfswerte!$D$1,E34=Hilfswerte!$E$1),OR(G34=Hilfswerte!$C$5,G34=Hilfswerte!$C$6,G34=Hilfswerte!$C$7),M34&gt;=Hilfswerte!$D$6),AND(OR(E34=Hilfswerte!$F$1,E34=Hilfswerte!$G$1),OR(G34=Hilfswerte!$C$5,G34=Hilfswerte!$C$6,G34=Hilfswerte!$C$7),M34&gt;=Hilfswerte!$F$6),AND(OR(E34=Hilfswerte!$H$1,E34=Hilfswerte!$I$1),OR(G34=Hilfswerte!$C$5,G34=Hilfswerte!$C$6,G34=Hilfswerte!$C$7),M34&gt;=Hilfswerte!$H$6),AND(OR(E34=Hilfswerte!$D$1,E34=Hilfswerte!$E$1),OR(G34=Hilfswerte!$C$8),M34&gt;=Hilfswerte!$D$8),AND(OR(E34=Hilfswerte!$F$1,E34=Hilfswerte!$G$1),OR(G34=Hilfswerte!$C$8),M34&gt;=Hilfswerte!$F$8),AND(OR(E34=Hilfswerte!$H$1,E34=Hilfswerte!$I$1),OR(G34=Hilfswerte!$C$8),M34&gt;=Hilfswerte!$H$8)),"X","-")</f>
        <v>-</v>
      </c>
      <c r="M34" s="35">
        <f t="shared" si="1"/>
        <v>0</v>
      </c>
      <c r="N34" s="36"/>
      <c r="O34" s="41">
        <v>95</v>
      </c>
      <c r="P34" s="38">
        <f t="shared" si="2"/>
        <v>0</v>
      </c>
      <c r="Q34" s="39">
        <f>IF(SUM($P$29:$P34)&lt;=$E$23,$P34*$O34,IF(SUM($P$29:$P33)&lt;$E$23,(($E$23-SUM($P$29:$P33))*$O34),0))</f>
        <v>0</v>
      </c>
      <c r="R34" s="40"/>
      <c r="S34" s="40">
        <f t="shared" si="3"/>
        <v>0</v>
      </c>
      <c r="T34" s="33"/>
      <c r="U34" s="33"/>
      <c r="V34" s="33"/>
      <c r="W34" s="33"/>
    </row>
    <row r="35" spans="1:23" s="5" customFormat="1" x14ac:dyDescent="0.2">
      <c r="A35" s="27">
        <v>7</v>
      </c>
      <c r="B35" s="29"/>
      <c r="C35" s="29"/>
      <c r="D35" s="54"/>
      <c r="E35" s="30" t="str">
        <f t="shared" si="0"/>
        <v xml:space="preserve"> </v>
      </c>
      <c r="F35" s="29"/>
      <c r="G35" s="50"/>
      <c r="H35" s="29"/>
      <c r="I35" s="51"/>
      <c r="J35" s="52"/>
      <c r="K35" s="53"/>
      <c r="L35" s="58" t="str">
        <f>IF(OR(AND(OR(E35=Hilfswerte!$D$1,E35=Hilfswerte!$E$1),OR(G35=Hilfswerte!$C$2,G35=Hilfswerte!$C$3),M35&gt;=Hilfswerte!$D$2),AND(OR(E35=Hilfswerte!$F$1,E35=Hilfswerte!$G$1),OR(G35=Hilfswerte!$C$2,G35=Hilfswerte!$C$3),M35&gt;=Hilfswerte!$F$2),AND(OR(E35=Hilfswerte!$H$1,E35=Hilfswerte!$I$1),OR(G35=Hilfswerte!$C$2,G35=Hilfswerte!$C$3),M35&gt;=Hilfswerte!$H$2),AND(OR(E35=Hilfswerte!$D$1,E35=Hilfswerte!$E$1),OR(G35=Hilfswerte!$C$4),M35&gt;=Hilfswerte!$D$4),AND(OR(E35=Hilfswerte!$F$1,E35=Hilfswerte!$G$1),OR(G35=Hilfswerte!$C$4),M35&gt;=Hilfswerte!$F$4),AND(OR(E35=Hilfswerte!$H$1,E35=Hilfswerte!$I$1),OR(G35=Hilfswerte!$C$4),M35&gt;=Hilfswerte!$H$4),AND(OR(E35=Hilfswerte!$D$1,E35=Hilfswerte!$E$1),OR(G35=Hilfswerte!$C$5,G35=Hilfswerte!$C$6,G35=Hilfswerte!$C$7),M35&gt;=Hilfswerte!$D$6),AND(OR(E35=Hilfswerte!$F$1,E35=Hilfswerte!$G$1),OR(G35=Hilfswerte!$C$5,G35=Hilfswerte!$C$6,G35=Hilfswerte!$C$7),M35&gt;=Hilfswerte!$F$6),AND(OR(E35=Hilfswerte!$H$1,E35=Hilfswerte!$I$1),OR(G35=Hilfswerte!$C$5,G35=Hilfswerte!$C$6,G35=Hilfswerte!$C$7),M35&gt;=Hilfswerte!$H$6),AND(OR(E35=Hilfswerte!$D$1,E35=Hilfswerte!$E$1),OR(G35=Hilfswerte!$C$8),M35&gt;=Hilfswerte!$D$8),AND(OR(E35=Hilfswerte!$F$1,E35=Hilfswerte!$G$1),OR(G35=Hilfswerte!$C$8),M35&gt;=Hilfswerte!$F$8),AND(OR(E35=Hilfswerte!$H$1,E35=Hilfswerte!$I$1),OR(G35=Hilfswerte!$C$8),M35&gt;=Hilfswerte!$H$8)),"X","-")</f>
        <v>-</v>
      </c>
      <c r="M35" s="35">
        <f t="shared" si="1"/>
        <v>0</v>
      </c>
      <c r="N35" s="36"/>
      <c r="O35" s="41">
        <v>94</v>
      </c>
      <c r="P35" s="38">
        <f t="shared" si="2"/>
        <v>0</v>
      </c>
      <c r="Q35" s="39">
        <f>IF(SUM($P$29:$P35)&lt;=$E$23,$P35*$O35,IF(SUM($P$29:$P34)&lt;$E$23,(($E$23-SUM($P$29:$P34))*$O35),0))</f>
        <v>0</v>
      </c>
      <c r="R35" s="40"/>
      <c r="S35" s="40">
        <f t="shared" si="3"/>
        <v>0</v>
      </c>
      <c r="T35" s="33"/>
      <c r="U35" s="33"/>
      <c r="V35" s="33"/>
      <c r="W35" s="33"/>
    </row>
    <row r="36" spans="1:23" s="5" customFormat="1" x14ac:dyDescent="0.2">
      <c r="A36" s="26">
        <v>8</v>
      </c>
      <c r="B36" s="29"/>
      <c r="C36" s="29"/>
      <c r="D36" s="54"/>
      <c r="E36" s="30" t="str">
        <f t="shared" si="0"/>
        <v xml:space="preserve"> </v>
      </c>
      <c r="F36" s="29"/>
      <c r="G36" s="50"/>
      <c r="H36" s="29"/>
      <c r="I36" s="51"/>
      <c r="J36" s="52"/>
      <c r="K36" s="53"/>
      <c r="L36" s="58" t="str">
        <f>IF(OR(AND(OR(E36=Hilfswerte!$D$1,E36=Hilfswerte!$E$1),OR(G36=Hilfswerte!$C$2,G36=Hilfswerte!$C$3),M36&gt;=Hilfswerte!$D$2),AND(OR(E36=Hilfswerte!$F$1,E36=Hilfswerte!$G$1),OR(G36=Hilfswerte!$C$2,G36=Hilfswerte!$C$3),M36&gt;=Hilfswerte!$F$2),AND(OR(E36=Hilfswerte!$H$1,E36=Hilfswerte!$I$1),OR(G36=Hilfswerte!$C$2,G36=Hilfswerte!$C$3),M36&gt;=Hilfswerte!$H$2),AND(OR(E36=Hilfswerte!$D$1,E36=Hilfswerte!$E$1),OR(G36=Hilfswerte!$C$4),M36&gt;=Hilfswerte!$D$4),AND(OR(E36=Hilfswerte!$F$1,E36=Hilfswerte!$G$1),OR(G36=Hilfswerte!$C$4),M36&gt;=Hilfswerte!$F$4),AND(OR(E36=Hilfswerte!$H$1,E36=Hilfswerte!$I$1),OR(G36=Hilfswerte!$C$4),M36&gt;=Hilfswerte!$H$4),AND(OR(E36=Hilfswerte!$D$1,E36=Hilfswerte!$E$1),OR(G36=Hilfswerte!$C$5,G36=Hilfswerte!$C$6,G36=Hilfswerte!$C$7),M36&gt;=Hilfswerte!$D$6),AND(OR(E36=Hilfswerte!$F$1,E36=Hilfswerte!$G$1),OR(G36=Hilfswerte!$C$5,G36=Hilfswerte!$C$6,G36=Hilfswerte!$C$7),M36&gt;=Hilfswerte!$F$6),AND(OR(E36=Hilfswerte!$H$1,E36=Hilfswerte!$I$1),OR(G36=Hilfswerte!$C$5,G36=Hilfswerte!$C$6,G36=Hilfswerte!$C$7),M36&gt;=Hilfswerte!$H$6),AND(OR(E36=Hilfswerte!$D$1,E36=Hilfswerte!$E$1),OR(G36=Hilfswerte!$C$8),M36&gt;=Hilfswerte!$D$8),AND(OR(E36=Hilfswerte!$F$1,E36=Hilfswerte!$G$1),OR(G36=Hilfswerte!$C$8),M36&gt;=Hilfswerte!$F$8),AND(OR(E36=Hilfswerte!$H$1,E36=Hilfswerte!$I$1),OR(G36=Hilfswerte!$C$8),M36&gt;=Hilfswerte!$H$8)),"X","-")</f>
        <v>-</v>
      </c>
      <c r="M36" s="35">
        <f t="shared" si="1"/>
        <v>0</v>
      </c>
      <c r="N36" s="36"/>
      <c r="O36" s="41">
        <v>93</v>
      </c>
      <c r="P36" s="38">
        <f t="shared" si="2"/>
        <v>0</v>
      </c>
      <c r="Q36" s="39">
        <f>IF(SUM($P$29:$P36)&lt;=$E$23,$P36*$O36,IF(SUM($P$29:$P35)&lt;$E$23,(($E$23-SUM($P$29:$P35))*$O36),0))</f>
        <v>0</v>
      </c>
      <c r="R36" s="40"/>
      <c r="S36" s="40">
        <f t="shared" si="3"/>
        <v>0</v>
      </c>
      <c r="T36" s="33"/>
      <c r="U36" s="33"/>
      <c r="V36" s="33"/>
      <c r="W36" s="33"/>
    </row>
    <row r="37" spans="1:23" s="5" customFormat="1" x14ac:dyDescent="0.2">
      <c r="A37" s="27">
        <v>9</v>
      </c>
      <c r="B37" s="29"/>
      <c r="C37" s="29"/>
      <c r="D37" s="54"/>
      <c r="E37" s="30" t="str">
        <f t="shared" si="0"/>
        <v xml:space="preserve"> </v>
      </c>
      <c r="F37" s="29"/>
      <c r="G37" s="50"/>
      <c r="H37" s="29"/>
      <c r="I37" s="51"/>
      <c r="J37" s="52"/>
      <c r="K37" s="53"/>
      <c r="L37" s="58" t="str">
        <f>IF(OR(AND(OR(E37=Hilfswerte!$D$1,E37=Hilfswerte!$E$1),OR(G37=Hilfswerte!$C$2,G37=Hilfswerte!$C$3),M37&gt;=Hilfswerte!$D$2),AND(OR(E37=Hilfswerte!$F$1,E37=Hilfswerte!$G$1),OR(G37=Hilfswerte!$C$2,G37=Hilfswerte!$C$3),M37&gt;=Hilfswerte!$F$2),AND(OR(E37=Hilfswerte!$H$1,E37=Hilfswerte!$I$1),OR(G37=Hilfswerte!$C$2,G37=Hilfswerte!$C$3),M37&gt;=Hilfswerte!$H$2),AND(OR(E37=Hilfswerte!$D$1,E37=Hilfswerte!$E$1),OR(G37=Hilfswerte!$C$4),M37&gt;=Hilfswerte!$D$4),AND(OR(E37=Hilfswerte!$F$1,E37=Hilfswerte!$G$1),OR(G37=Hilfswerte!$C$4),M37&gt;=Hilfswerte!$F$4),AND(OR(E37=Hilfswerte!$H$1,E37=Hilfswerte!$I$1),OR(G37=Hilfswerte!$C$4),M37&gt;=Hilfswerte!$H$4),AND(OR(E37=Hilfswerte!$D$1,E37=Hilfswerte!$E$1),OR(G37=Hilfswerte!$C$5,G37=Hilfswerte!$C$6,G37=Hilfswerte!$C$7),M37&gt;=Hilfswerte!$D$6),AND(OR(E37=Hilfswerte!$F$1,E37=Hilfswerte!$G$1),OR(G37=Hilfswerte!$C$5,G37=Hilfswerte!$C$6,G37=Hilfswerte!$C$7),M37&gt;=Hilfswerte!$F$6),AND(OR(E37=Hilfswerte!$H$1,E37=Hilfswerte!$I$1),OR(G37=Hilfswerte!$C$5,G37=Hilfswerte!$C$6,G37=Hilfswerte!$C$7),M37&gt;=Hilfswerte!$H$6),AND(OR(E37=Hilfswerte!$D$1,E37=Hilfswerte!$E$1),OR(G37=Hilfswerte!$C$8),M37&gt;=Hilfswerte!$D$8),AND(OR(E37=Hilfswerte!$F$1,E37=Hilfswerte!$G$1),OR(G37=Hilfswerte!$C$8),M37&gt;=Hilfswerte!$F$8),AND(OR(E37=Hilfswerte!$H$1,E37=Hilfswerte!$I$1),OR(G37=Hilfswerte!$C$8),M37&gt;=Hilfswerte!$H$8)),"X","-")</f>
        <v>-</v>
      </c>
      <c r="M37" s="35">
        <f t="shared" si="1"/>
        <v>0</v>
      </c>
      <c r="N37" s="36"/>
      <c r="O37" s="41">
        <v>92</v>
      </c>
      <c r="P37" s="38">
        <f t="shared" si="2"/>
        <v>0</v>
      </c>
      <c r="Q37" s="39">
        <f>IF(SUM($P$29:$P37)&lt;=$E$23,$P37*$O37,IF(SUM($P$29:$P36)&lt;$E$23,(($E$23-SUM($P$29:$P36))*$O37),0))</f>
        <v>0</v>
      </c>
      <c r="R37" s="40"/>
      <c r="S37" s="40">
        <f t="shared" si="3"/>
        <v>0</v>
      </c>
      <c r="T37" s="33"/>
      <c r="U37" s="33"/>
      <c r="V37" s="33"/>
      <c r="W37" s="33"/>
    </row>
    <row r="38" spans="1:23" s="5" customFormat="1" x14ac:dyDescent="0.2">
      <c r="A38" s="26">
        <v>10</v>
      </c>
      <c r="B38" s="29"/>
      <c r="C38" s="29"/>
      <c r="D38" s="54"/>
      <c r="E38" s="30" t="str">
        <f t="shared" si="0"/>
        <v xml:space="preserve"> </v>
      </c>
      <c r="F38" s="29"/>
      <c r="G38" s="50"/>
      <c r="H38" s="29"/>
      <c r="I38" s="51"/>
      <c r="J38" s="52"/>
      <c r="K38" s="53"/>
      <c r="L38" s="58" t="str">
        <f>IF(OR(AND(OR(E38=Hilfswerte!$D$1,E38=Hilfswerte!$E$1),OR(G38=Hilfswerte!$C$2,G38=Hilfswerte!$C$3),M38&gt;=Hilfswerte!$D$2),AND(OR(E38=Hilfswerte!$F$1,E38=Hilfswerte!$G$1),OR(G38=Hilfswerte!$C$2,G38=Hilfswerte!$C$3),M38&gt;=Hilfswerte!$F$2),AND(OR(E38=Hilfswerte!$H$1,E38=Hilfswerte!$I$1),OR(G38=Hilfswerte!$C$2,G38=Hilfswerte!$C$3),M38&gt;=Hilfswerte!$H$2),AND(OR(E38=Hilfswerte!$D$1,E38=Hilfswerte!$E$1),OR(G38=Hilfswerte!$C$4),M38&gt;=Hilfswerte!$D$4),AND(OR(E38=Hilfswerte!$F$1,E38=Hilfswerte!$G$1),OR(G38=Hilfswerte!$C$4),M38&gt;=Hilfswerte!$F$4),AND(OR(E38=Hilfswerte!$H$1,E38=Hilfswerte!$I$1),OR(G38=Hilfswerte!$C$4),M38&gt;=Hilfswerte!$H$4),AND(OR(E38=Hilfswerte!$D$1,E38=Hilfswerte!$E$1),OR(G38=Hilfswerte!$C$5,G38=Hilfswerte!$C$6,G38=Hilfswerte!$C$7),M38&gt;=Hilfswerte!$D$6),AND(OR(E38=Hilfswerte!$F$1,E38=Hilfswerte!$G$1),OR(G38=Hilfswerte!$C$5,G38=Hilfswerte!$C$6,G38=Hilfswerte!$C$7),M38&gt;=Hilfswerte!$F$6),AND(OR(E38=Hilfswerte!$H$1,E38=Hilfswerte!$I$1),OR(G38=Hilfswerte!$C$5,G38=Hilfswerte!$C$6,G38=Hilfswerte!$C$7),M38&gt;=Hilfswerte!$H$6),AND(OR(E38=Hilfswerte!$D$1,E38=Hilfswerte!$E$1),OR(G38=Hilfswerte!$C$8),M38&gt;=Hilfswerte!$D$8),AND(OR(E38=Hilfswerte!$F$1,E38=Hilfswerte!$G$1),OR(G38=Hilfswerte!$C$8),M38&gt;=Hilfswerte!$F$8),AND(OR(E38=Hilfswerte!$H$1,E38=Hilfswerte!$I$1),OR(G38=Hilfswerte!$C$8),M38&gt;=Hilfswerte!$H$8)),"X","-")</f>
        <v>-</v>
      </c>
      <c r="M38" s="35">
        <f t="shared" si="1"/>
        <v>0</v>
      </c>
      <c r="N38" s="36"/>
      <c r="O38" s="41">
        <v>91</v>
      </c>
      <c r="P38" s="38">
        <f t="shared" si="2"/>
        <v>0</v>
      </c>
      <c r="Q38" s="39">
        <f>IF(SUM($P$29:$P38)&lt;=$E$23,$P38*$O38,IF(SUM($P$29:$P37)&lt;$E$23,(($E$23-SUM($P$29:$P37))*$O38),0))</f>
        <v>0</v>
      </c>
      <c r="R38" s="40"/>
      <c r="S38" s="40">
        <f t="shared" si="3"/>
        <v>0</v>
      </c>
      <c r="T38" s="33"/>
      <c r="U38" s="33"/>
      <c r="V38" s="33"/>
      <c r="W38" s="33"/>
    </row>
    <row r="39" spans="1:23" s="5" customFormat="1" x14ac:dyDescent="0.2">
      <c r="A39" s="27">
        <v>11</v>
      </c>
      <c r="B39" s="29"/>
      <c r="C39" s="29"/>
      <c r="D39" s="54"/>
      <c r="E39" s="30" t="str">
        <f t="shared" si="0"/>
        <v xml:space="preserve"> </v>
      </c>
      <c r="F39" s="29"/>
      <c r="G39" s="50"/>
      <c r="H39" s="29"/>
      <c r="I39" s="51"/>
      <c r="J39" s="52"/>
      <c r="K39" s="53"/>
      <c r="L39" s="58" t="str">
        <f>IF(OR(AND(OR(E39=Hilfswerte!$D$1,E39=Hilfswerte!$E$1),OR(G39=Hilfswerte!$C$2,G39=Hilfswerte!$C$3),M39&gt;=Hilfswerte!$D$2),AND(OR(E39=Hilfswerte!$F$1,E39=Hilfswerte!$G$1),OR(G39=Hilfswerte!$C$2,G39=Hilfswerte!$C$3),M39&gt;=Hilfswerte!$F$2),AND(OR(E39=Hilfswerte!$H$1,E39=Hilfswerte!$I$1),OR(G39=Hilfswerte!$C$2,G39=Hilfswerte!$C$3),M39&gt;=Hilfswerte!$H$2),AND(OR(E39=Hilfswerte!$D$1,E39=Hilfswerte!$E$1),OR(G39=Hilfswerte!$C$4),M39&gt;=Hilfswerte!$D$4),AND(OR(E39=Hilfswerte!$F$1,E39=Hilfswerte!$G$1),OR(G39=Hilfswerte!$C$4),M39&gt;=Hilfswerte!$F$4),AND(OR(E39=Hilfswerte!$H$1,E39=Hilfswerte!$I$1),OR(G39=Hilfswerte!$C$4),M39&gt;=Hilfswerte!$H$4),AND(OR(E39=Hilfswerte!$D$1,E39=Hilfswerte!$E$1),OR(G39=Hilfswerte!$C$5,G39=Hilfswerte!$C$6,G39=Hilfswerte!$C$7),M39&gt;=Hilfswerte!$D$6),AND(OR(E39=Hilfswerte!$F$1,E39=Hilfswerte!$G$1),OR(G39=Hilfswerte!$C$5,G39=Hilfswerte!$C$6,G39=Hilfswerte!$C$7),M39&gt;=Hilfswerte!$F$6),AND(OR(E39=Hilfswerte!$H$1,E39=Hilfswerte!$I$1),OR(G39=Hilfswerte!$C$5,G39=Hilfswerte!$C$6,G39=Hilfswerte!$C$7),M39&gt;=Hilfswerte!$H$6),AND(OR(E39=Hilfswerte!$D$1,E39=Hilfswerte!$E$1),OR(G39=Hilfswerte!$C$8),M39&gt;=Hilfswerte!$D$8),AND(OR(E39=Hilfswerte!$F$1,E39=Hilfswerte!$G$1),OR(G39=Hilfswerte!$C$8),M39&gt;=Hilfswerte!$F$8),AND(OR(E39=Hilfswerte!$H$1,E39=Hilfswerte!$I$1),OR(G39=Hilfswerte!$C$8),M39&gt;=Hilfswerte!$H$8)),"X","-")</f>
        <v>-</v>
      </c>
      <c r="M39" s="35">
        <f t="shared" si="1"/>
        <v>0</v>
      </c>
      <c r="N39" s="36"/>
      <c r="O39" s="41">
        <v>90</v>
      </c>
      <c r="P39" s="38">
        <f t="shared" si="2"/>
        <v>0</v>
      </c>
      <c r="Q39" s="39">
        <f>IF(SUM($P$29:$P39)&lt;=$E$23,$P39*$O39,IF(SUM($P$29:$P38)&lt;$E$23,(($E$23-SUM($P$29:$P38))*$O39),0))</f>
        <v>0</v>
      </c>
      <c r="R39" s="40"/>
      <c r="S39" s="40">
        <f t="shared" si="3"/>
        <v>0</v>
      </c>
      <c r="T39" s="33"/>
      <c r="U39" s="33"/>
      <c r="V39" s="33"/>
      <c r="W39" s="33"/>
    </row>
    <row r="40" spans="1:23" s="5" customFormat="1" x14ac:dyDescent="0.2">
      <c r="A40" s="26">
        <v>12</v>
      </c>
      <c r="B40" s="29"/>
      <c r="C40" s="29"/>
      <c r="D40" s="54"/>
      <c r="E40" s="30" t="str">
        <f t="shared" si="0"/>
        <v xml:space="preserve"> </v>
      </c>
      <c r="F40" s="29"/>
      <c r="G40" s="50"/>
      <c r="H40" s="29"/>
      <c r="I40" s="51"/>
      <c r="J40" s="52"/>
      <c r="K40" s="53"/>
      <c r="L40" s="58" t="str">
        <f>IF(OR(AND(OR(E40=Hilfswerte!$D$1,E40=Hilfswerte!$E$1),OR(G40=Hilfswerte!$C$2,G40=Hilfswerte!$C$3),M40&gt;=Hilfswerte!$D$2),AND(OR(E40=Hilfswerte!$F$1,E40=Hilfswerte!$G$1),OR(G40=Hilfswerte!$C$2,G40=Hilfswerte!$C$3),M40&gt;=Hilfswerte!$F$2),AND(OR(E40=Hilfswerte!$H$1,E40=Hilfswerte!$I$1),OR(G40=Hilfswerte!$C$2,G40=Hilfswerte!$C$3),M40&gt;=Hilfswerte!$H$2),AND(OR(E40=Hilfswerte!$D$1,E40=Hilfswerte!$E$1),OR(G40=Hilfswerte!$C$4),M40&gt;=Hilfswerte!$D$4),AND(OR(E40=Hilfswerte!$F$1,E40=Hilfswerte!$G$1),OR(G40=Hilfswerte!$C$4),M40&gt;=Hilfswerte!$F$4),AND(OR(E40=Hilfswerte!$H$1,E40=Hilfswerte!$I$1),OR(G40=Hilfswerte!$C$4),M40&gt;=Hilfswerte!$H$4),AND(OR(E40=Hilfswerte!$D$1,E40=Hilfswerte!$E$1),OR(G40=Hilfswerte!$C$5,G40=Hilfswerte!$C$6,G40=Hilfswerte!$C$7),M40&gt;=Hilfswerte!$D$6),AND(OR(E40=Hilfswerte!$F$1,E40=Hilfswerte!$G$1),OR(G40=Hilfswerte!$C$5,G40=Hilfswerte!$C$6,G40=Hilfswerte!$C$7),M40&gt;=Hilfswerte!$F$6),AND(OR(E40=Hilfswerte!$H$1,E40=Hilfswerte!$I$1),OR(G40=Hilfswerte!$C$5,G40=Hilfswerte!$C$6,G40=Hilfswerte!$C$7),M40&gt;=Hilfswerte!$H$6),AND(OR(E40=Hilfswerte!$D$1,E40=Hilfswerte!$E$1),OR(G40=Hilfswerte!$C$8),M40&gt;=Hilfswerte!$D$8),AND(OR(E40=Hilfswerte!$F$1,E40=Hilfswerte!$G$1),OR(G40=Hilfswerte!$C$8),M40&gt;=Hilfswerte!$F$8),AND(OR(E40=Hilfswerte!$H$1,E40=Hilfswerte!$I$1),OR(G40=Hilfswerte!$C$8),M40&gt;=Hilfswerte!$H$8)),"X","-")</f>
        <v>-</v>
      </c>
      <c r="M40" s="35">
        <f t="shared" si="1"/>
        <v>0</v>
      </c>
      <c r="N40" s="36"/>
      <c r="O40" s="41">
        <v>89</v>
      </c>
      <c r="P40" s="38">
        <f t="shared" si="2"/>
        <v>0</v>
      </c>
      <c r="Q40" s="39">
        <f>IF(SUM($P$29:$P40)&lt;=$E$23,$P40*$O40,IF(SUM($P$29:$P39)&lt;$E$23,(($E$23-SUM($P$29:$P39))*$O40),0))</f>
        <v>0</v>
      </c>
      <c r="R40" s="40"/>
      <c r="S40" s="40">
        <f t="shared" si="3"/>
        <v>0</v>
      </c>
      <c r="T40" s="33"/>
      <c r="U40" s="33"/>
      <c r="V40" s="33"/>
      <c r="W40" s="33"/>
    </row>
    <row r="41" spans="1:23" s="5" customFormat="1" x14ac:dyDescent="0.2">
      <c r="A41" s="27">
        <v>13</v>
      </c>
      <c r="B41" s="29"/>
      <c r="C41" s="29"/>
      <c r="D41" s="54"/>
      <c r="E41" s="30" t="str">
        <f t="shared" si="0"/>
        <v xml:space="preserve"> </v>
      </c>
      <c r="F41" s="29"/>
      <c r="G41" s="50"/>
      <c r="H41" s="29"/>
      <c r="I41" s="51"/>
      <c r="J41" s="52"/>
      <c r="K41" s="53"/>
      <c r="L41" s="58" t="str">
        <f>IF(OR(AND(OR(E41=Hilfswerte!$D$1,E41=Hilfswerte!$E$1),OR(G41=Hilfswerte!$C$2,G41=Hilfswerte!$C$3),M41&gt;=Hilfswerte!$D$2),AND(OR(E41=Hilfswerte!$F$1,E41=Hilfswerte!$G$1),OR(G41=Hilfswerte!$C$2,G41=Hilfswerte!$C$3),M41&gt;=Hilfswerte!$F$2),AND(OR(E41=Hilfswerte!$H$1,E41=Hilfswerte!$I$1),OR(G41=Hilfswerte!$C$2,G41=Hilfswerte!$C$3),M41&gt;=Hilfswerte!$H$2),AND(OR(E41=Hilfswerte!$D$1,E41=Hilfswerte!$E$1),OR(G41=Hilfswerte!$C$4),M41&gt;=Hilfswerte!$D$4),AND(OR(E41=Hilfswerte!$F$1,E41=Hilfswerte!$G$1),OR(G41=Hilfswerte!$C$4),M41&gt;=Hilfswerte!$F$4),AND(OR(E41=Hilfswerte!$H$1,E41=Hilfswerte!$I$1),OR(G41=Hilfswerte!$C$4),M41&gt;=Hilfswerte!$H$4),AND(OR(E41=Hilfswerte!$D$1,E41=Hilfswerte!$E$1),OR(G41=Hilfswerte!$C$5,G41=Hilfswerte!$C$6,G41=Hilfswerte!$C$7),M41&gt;=Hilfswerte!$D$6),AND(OR(E41=Hilfswerte!$F$1,E41=Hilfswerte!$G$1),OR(G41=Hilfswerte!$C$5,G41=Hilfswerte!$C$6,G41=Hilfswerte!$C$7),M41&gt;=Hilfswerte!$F$6),AND(OR(E41=Hilfswerte!$H$1,E41=Hilfswerte!$I$1),OR(G41=Hilfswerte!$C$5,G41=Hilfswerte!$C$6,G41=Hilfswerte!$C$7),M41&gt;=Hilfswerte!$H$6),AND(OR(E41=Hilfswerte!$D$1,E41=Hilfswerte!$E$1),OR(G41=Hilfswerte!$C$8),M41&gt;=Hilfswerte!$D$8),AND(OR(E41=Hilfswerte!$F$1,E41=Hilfswerte!$G$1),OR(G41=Hilfswerte!$C$8),M41&gt;=Hilfswerte!$F$8),AND(OR(E41=Hilfswerte!$H$1,E41=Hilfswerte!$I$1),OR(G41=Hilfswerte!$C$8),M41&gt;=Hilfswerte!$H$8)),"X","-")</f>
        <v>-</v>
      </c>
      <c r="M41" s="35">
        <f t="shared" si="1"/>
        <v>0</v>
      </c>
      <c r="N41" s="36"/>
      <c r="O41" s="41">
        <v>88</v>
      </c>
      <c r="P41" s="38">
        <f t="shared" si="2"/>
        <v>0</v>
      </c>
      <c r="Q41" s="39">
        <f>IF(SUM($P$29:$P41)&lt;=$E$23,$P41*$O41,IF(SUM($P$29:$P40)&lt;$E$23,(($E$23-SUM($P$29:$P40))*$O41),0))</f>
        <v>0</v>
      </c>
      <c r="R41" s="40"/>
      <c r="S41" s="40">
        <f t="shared" si="3"/>
        <v>0</v>
      </c>
      <c r="T41" s="33"/>
      <c r="U41" s="33"/>
      <c r="V41" s="33"/>
      <c r="W41" s="33"/>
    </row>
    <row r="42" spans="1:23" s="5" customFormat="1" x14ac:dyDescent="0.2">
      <c r="A42" s="26">
        <v>14</v>
      </c>
      <c r="B42" s="29"/>
      <c r="C42" s="29"/>
      <c r="D42" s="54"/>
      <c r="E42" s="30" t="str">
        <f t="shared" si="0"/>
        <v xml:space="preserve"> </v>
      </c>
      <c r="F42" s="29"/>
      <c r="G42" s="50"/>
      <c r="H42" s="29"/>
      <c r="I42" s="51"/>
      <c r="J42" s="52"/>
      <c r="K42" s="53"/>
      <c r="L42" s="58" t="str">
        <f>IF(OR(AND(OR(E42=Hilfswerte!$D$1,E42=Hilfswerte!$E$1),OR(G42=Hilfswerte!$C$2,G42=Hilfswerte!$C$3),M42&gt;=Hilfswerte!$D$2),AND(OR(E42=Hilfswerte!$F$1,E42=Hilfswerte!$G$1),OR(G42=Hilfswerte!$C$2,G42=Hilfswerte!$C$3),M42&gt;=Hilfswerte!$F$2),AND(OR(E42=Hilfswerte!$H$1,E42=Hilfswerte!$I$1),OR(G42=Hilfswerte!$C$2,G42=Hilfswerte!$C$3),M42&gt;=Hilfswerte!$H$2),AND(OR(E42=Hilfswerte!$D$1,E42=Hilfswerte!$E$1),OR(G42=Hilfswerte!$C$4),M42&gt;=Hilfswerte!$D$4),AND(OR(E42=Hilfswerte!$F$1,E42=Hilfswerte!$G$1),OR(G42=Hilfswerte!$C$4),M42&gt;=Hilfswerte!$F$4),AND(OR(E42=Hilfswerte!$H$1,E42=Hilfswerte!$I$1),OR(G42=Hilfswerte!$C$4),M42&gt;=Hilfswerte!$H$4),AND(OR(E42=Hilfswerte!$D$1,E42=Hilfswerte!$E$1),OR(G42=Hilfswerte!$C$5,G42=Hilfswerte!$C$6,G42=Hilfswerte!$C$7),M42&gt;=Hilfswerte!$D$6),AND(OR(E42=Hilfswerte!$F$1,E42=Hilfswerte!$G$1),OR(G42=Hilfswerte!$C$5,G42=Hilfswerte!$C$6,G42=Hilfswerte!$C$7),M42&gt;=Hilfswerte!$F$6),AND(OR(E42=Hilfswerte!$H$1,E42=Hilfswerte!$I$1),OR(G42=Hilfswerte!$C$5,G42=Hilfswerte!$C$6,G42=Hilfswerte!$C$7),M42&gt;=Hilfswerte!$H$6),AND(OR(E42=Hilfswerte!$D$1,E42=Hilfswerte!$E$1),OR(G42=Hilfswerte!$C$8),M42&gt;=Hilfswerte!$D$8),AND(OR(E42=Hilfswerte!$F$1,E42=Hilfswerte!$G$1),OR(G42=Hilfswerte!$C$8),M42&gt;=Hilfswerte!$F$8),AND(OR(E42=Hilfswerte!$H$1,E42=Hilfswerte!$I$1),OR(G42=Hilfswerte!$C$8),M42&gt;=Hilfswerte!$H$8)),"X","-")</f>
        <v>-</v>
      </c>
      <c r="M42" s="35">
        <f t="shared" si="1"/>
        <v>0</v>
      </c>
      <c r="N42" s="36"/>
      <c r="O42" s="41">
        <v>87</v>
      </c>
      <c r="P42" s="38">
        <f t="shared" si="2"/>
        <v>0</v>
      </c>
      <c r="Q42" s="39">
        <f>IF(SUM($P$29:$P42)&lt;=$E$23,$P42*$O42,IF(SUM($P$29:$P41)&lt;$E$23,(($E$23-SUM($P$29:$P41))*$O42),0))</f>
        <v>0</v>
      </c>
      <c r="R42" s="40"/>
      <c r="S42" s="40">
        <f t="shared" si="3"/>
        <v>0</v>
      </c>
      <c r="T42" s="32"/>
      <c r="U42" s="32"/>
      <c r="V42" s="32"/>
      <c r="W42" s="32"/>
    </row>
    <row r="43" spans="1:23" s="5" customFormat="1" x14ac:dyDescent="0.2">
      <c r="A43" s="27">
        <v>15</v>
      </c>
      <c r="B43" s="29"/>
      <c r="C43" s="29"/>
      <c r="D43" s="54"/>
      <c r="E43" s="30" t="str">
        <f t="shared" si="0"/>
        <v xml:space="preserve"> </v>
      </c>
      <c r="F43" s="29"/>
      <c r="G43" s="50"/>
      <c r="H43" s="29"/>
      <c r="I43" s="51"/>
      <c r="J43" s="52"/>
      <c r="K43" s="53"/>
      <c r="L43" s="58" t="str">
        <f>IF(OR(AND(OR(E43=Hilfswerte!$D$1,E43=Hilfswerte!$E$1),OR(G43=Hilfswerte!$C$2,G43=Hilfswerte!$C$3),M43&gt;=Hilfswerte!$D$2),AND(OR(E43=Hilfswerte!$F$1,E43=Hilfswerte!$G$1),OR(G43=Hilfswerte!$C$2,G43=Hilfswerte!$C$3),M43&gt;=Hilfswerte!$F$2),AND(OR(E43=Hilfswerte!$H$1,E43=Hilfswerte!$I$1),OR(G43=Hilfswerte!$C$2,G43=Hilfswerte!$C$3),M43&gt;=Hilfswerte!$H$2),AND(OR(E43=Hilfswerte!$D$1,E43=Hilfswerte!$E$1),OR(G43=Hilfswerte!$C$4),M43&gt;=Hilfswerte!$D$4),AND(OR(E43=Hilfswerte!$F$1,E43=Hilfswerte!$G$1),OR(G43=Hilfswerte!$C$4),M43&gt;=Hilfswerte!$F$4),AND(OR(E43=Hilfswerte!$H$1,E43=Hilfswerte!$I$1),OR(G43=Hilfswerte!$C$4),M43&gt;=Hilfswerte!$H$4),AND(OR(E43=Hilfswerte!$D$1,E43=Hilfswerte!$E$1),OR(G43=Hilfswerte!$C$5,G43=Hilfswerte!$C$6,G43=Hilfswerte!$C$7),M43&gt;=Hilfswerte!$D$6),AND(OR(E43=Hilfswerte!$F$1,E43=Hilfswerte!$G$1),OR(G43=Hilfswerte!$C$5,G43=Hilfswerte!$C$6,G43=Hilfswerte!$C$7),M43&gt;=Hilfswerte!$F$6),AND(OR(E43=Hilfswerte!$H$1,E43=Hilfswerte!$I$1),OR(G43=Hilfswerte!$C$5,G43=Hilfswerte!$C$6,G43=Hilfswerte!$C$7),M43&gt;=Hilfswerte!$H$6),AND(OR(E43=Hilfswerte!$D$1,E43=Hilfswerte!$E$1),OR(G43=Hilfswerte!$C$8),M43&gt;=Hilfswerte!$D$8),AND(OR(E43=Hilfswerte!$F$1,E43=Hilfswerte!$G$1),OR(G43=Hilfswerte!$C$8),M43&gt;=Hilfswerte!$F$8),AND(OR(E43=Hilfswerte!$H$1,E43=Hilfswerte!$I$1),OR(G43=Hilfswerte!$C$8),M43&gt;=Hilfswerte!$H$8)),"X","-")</f>
        <v>-</v>
      </c>
      <c r="M43" s="35">
        <f t="shared" si="1"/>
        <v>0</v>
      </c>
      <c r="N43" s="36"/>
      <c r="O43" s="41">
        <v>86</v>
      </c>
      <c r="P43" s="38">
        <f t="shared" si="2"/>
        <v>0</v>
      </c>
      <c r="Q43" s="39">
        <f>IF(SUM($P$29:$P43)&lt;=$E$23,$P43*$O43,IF(SUM($P$29:$P42)&lt;$E$23,(($E$23-SUM($P$29:$P42))*$O43),0))</f>
        <v>0</v>
      </c>
      <c r="R43" s="40"/>
      <c r="S43" s="40">
        <f t="shared" si="3"/>
        <v>0</v>
      </c>
      <c r="T43" s="32"/>
      <c r="U43" s="32"/>
      <c r="V43" s="32"/>
      <c r="W43" s="32"/>
    </row>
    <row r="44" spans="1:23" s="5" customFormat="1" x14ac:dyDescent="0.2">
      <c r="A44" s="26">
        <v>16</v>
      </c>
      <c r="B44" s="29"/>
      <c r="C44" s="29"/>
      <c r="D44" s="54"/>
      <c r="E44" s="30" t="str">
        <f t="shared" si="0"/>
        <v xml:space="preserve"> </v>
      </c>
      <c r="F44" s="29"/>
      <c r="G44" s="50"/>
      <c r="H44" s="29"/>
      <c r="I44" s="51"/>
      <c r="J44" s="52"/>
      <c r="K44" s="53"/>
      <c r="L44" s="58" t="str">
        <f>IF(OR(AND(OR(E44=Hilfswerte!$D$1,E44=Hilfswerte!$E$1),OR(G44=Hilfswerte!$C$2,G44=Hilfswerte!$C$3),M44&gt;=Hilfswerte!$D$2),AND(OR(E44=Hilfswerte!$F$1,E44=Hilfswerte!$G$1),OR(G44=Hilfswerte!$C$2,G44=Hilfswerte!$C$3),M44&gt;=Hilfswerte!$F$2),AND(OR(E44=Hilfswerte!$H$1,E44=Hilfswerte!$I$1),OR(G44=Hilfswerte!$C$2,G44=Hilfswerte!$C$3),M44&gt;=Hilfswerte!$H$2),AND(OR(E44=Hilfswerte!$D$1,E44=Hilfswerte!$E$1),OR(G44=Hilfswerte!$C$4),M44&gt;=Hilfswerte!$D$4),AND(OR(E44=Hilfswerte!$F$1,E44=Hilfswerte!$G$1),OR(G44=Hilfswerte!$C$4),M44&gt;=Hilfswerte!$F$4),AND(OR(E44=Hilfswerte!$H$1,E44=Hilfswerte!$I$1),OR(G44=Hilfswerte!$C$4),M44&gt;=Hilfswerte!$H$4),AND(OR(E44=Hilfswerte!$D$1,E44=Hilfswerte!$E$1),OR(G44=Hilfswerte!$C$5,G44=Hilfswerte!$C$6,G44=Hilfswerte!$C$7),M44&gt;=Hilfswerte!$D$6),AND(OR(E44=Hilfswerte!$F$1,E44=Hilfswerte!$G$1),OR(G44=Hilfswerte!$C$5,G44=Hilfswerte!$C$6,G44=Hilfswerte!$C$7),M44&gt;=Hilfswerte!$F$6),AND(OR(E44=Hilfswerte!$H$1,E44=Hilfswerte!$I$1),OR(G44=Hilfswerte!$C$5,G44=Hilfswerte!$C$6,G44=Hilfswerte!$C$7),M44&gt;=Hilfswerte!$H$6),AND(OR(E44=Hilfswerte!$D$1,E44=Hilfswerte!$E$1),OR(G44=Hilfswerte!$C$8),M44&gt;=Hilfswerte!$D$8),AND(OR(E44=Hilfswerte!$F$1,E44=Hilfswerte!$G$1),OR(G44=Hilfswerte!$C$8),M44&gt;=Hilfswerte!$F$8),AND(OR(E44=Hilfswerte!$H$1,E44=Hilfswerte!$I$1),OR(G44=Hilfswerte!$C$8),M44&gt;=Hilfswerte!$H$8)),"X","-")</f>
        <v>-</v>
      </c>
      <c r="M44" s="35">
        <f t="shared" si="1"/>
        <v>0</v>
      </c>
      <c r="N44" s="36"/>
      <c r="O44" s="41">
        <v>85</v>
      </c>
      <c r="P44" s="38">
        <f t="shared" si="2"/>
        <v>0</v>
      </c>
      <c r="Q44" s="39">
        <f>IF(SUM($P$29:$P44)&lt;=$E$23,$P44*$O44,IF(SUM($P$29:$P43)&lt;$E$23,(($E$23-SUM($P$29:$P43))*$O44),0))</f>
        <v>0</v>
      </c>
      <c r="R44" s="40"/>
      <c r="S44" s="40">
        <f t="shared" si="3"/>
        <v>0</v>
      </c>
      <c r="T44" s="32"/>
      <c r="U44" s="32"/>
      <c r="V44" s="32"/>
      <c r="W44" s="32"/>
    </row>
    <row r="45" spans="1:23" s="5" customFormat="1" x14ac:dyDescent="0.2">
      <c r="A45" s="27">
        <v>17</v>
      </c>
      <c r="B45" s="29"/>
      <c r="C45" s="29"/>
      <c r="D45" s="54"/>
      <c r="E45" s="30" t="str">
        <f t="shared" si="0"/>
        <v xml:space="preserve"> </v>
      </c>
      <c r="F45" s="29"/>
      <c r="G45" s="50"/>
      <c r="H45" s="29"/>
      <c r="I45" s="51"/>
      <c r="J45" s="52"/>
      <c r="K45" s="53"/>
      <c r="L45" s="58" t="str">
        <f>IF(OR(AND(OR(E45=Hilfswerte!$D$1,E45=Hilfswerte!$E$1),OR(G45=Hilfswerte!$C$2,G45=Hilfswerte!$C$3),M45&gt;=Hilfswerte!$D$2),AND(OR(E45=Hilfswerte!$F$1,E45=Hilfswerte!$G$1),OR(G45=Hilfswerte!$C$2,G45=Hilfswerte!$C$3),M45&gt;=Hilfswerte!$F$2),AND(OR(E45=Hilfswerte!$H$1,E45=Hilfswerte!$I$1),OR(G45=Hilfswerte!$C$2,G45=Hilfswerte!$C$3),M45&gt;=Hilfswerte!$H$2),AND(OR(E45=Hilfswerte!$D$1,E45=Hilfswerte!$E$1),OR(G45=Hilfswerte!$C$4),M45&gt;=Hilfswerte!$D$4),AND(OR(E45=Hilfswerte!$F$1,E45=Hilfswerte!$G$1),OR(G45=Hilfswerte!$C$4),M45&gt;=Hilfswerte!$F$4),AND(OR(E45=Hilfswerte!$H$1,E45=Hilfswerte!$I$1),OR(G45=Hilfswerte!$C$4),M45&gt;=Hilfswerte!$H$4),AND(OR(E45=Hilfswerte!$D$1,E45=Hilfswerte!$E$1),OR(G45=Hilfswerte!$C$5,G45=Hilfswerte!$C$6,G45=Hilfswerte!$C$7),M45&gt;=Hilfswerte!$D$6),AND(OR(E45=Hilfswerte!$F$1,E45=Hilfswerte!$G$1),OR(G45=Hilfswerte!$C$5,G45=Hilfswerte!$C$6,G45=Hilfswerte!$C$7),M45&gt;=Hilfswerte!$F$6),AND(OR(E45=Hilfswerte!$H$1,E45=Hilfswerte!$I$1),OR(G45=Hilfswerte!$C$5,G45=Hilfswerte!$C$6,G45=Hilfswerte!$C$7),M45&gt;=Hilfswerte!$H$6),AND(OR(E45=Hilfswerte!$D$1,E45=Hilfswerte!$E$1),OR(G45=Hilfswerte!$C$8),M45&gt;=Hilfswerte!$D$8),AND(OR(E45=Hilfswerte!$F$1,E45=Hilfswerte!$G$1),OR(G45=Hilfswerte!$C$8),M45&gt;=Hilfswerte!$F$8),AND(OR(E45=Hilfswerte!$H$1,E45=Hilfswerte!$I$1),OR(G45=Hilfswerte!$C$8),M45&gt;=Hilfswerte!$H$8)),"X","-")</f>
        <v>-</v>
      </c>
      <c r="M45" s="35">
        <f t="shared" si="1"/>
        <v>0</v>
      </c>
      <c r="N45" s="36"/>
      <c r="O45" s="41">
        <v>84</v>
      </c>
      <c r="P45" s="38">
        <f t="shared" si="2"/>
        <v>0</v>
      </c>
      <c r="Q45" s="39">
        <f>IF(SUM($P$29:$P45)&lt;=$E$23,$P45*$O45,IF(SUM($P$29:$P44)&lt;$E$23,(($E$23-SUM($P$29:$P44))*$O45),0))</f>
        <v>0</v>
      </c>
      <c r="R45" s="40"/>
      <c r="S45" s="40">
        <f t="shared" si="3"/>
        <v>0</v>
      </c>
      <c r="T45" s="32"/>
      <c r="U45" s="32"/>
      <c r="V45" s="32"/>
      <c r="W45" s="32"/>
    </row>
    <row r="46" spans="1:23" s="5" customFormat="1" x14ac:dyDescent="0.2">
      <c r="A46" s="26">
        <v>18</v>
      </c>
      <c r="B46" s="29"/>
      <c r="C46" s="29"/>
      <c r="D46" s="54"/>
      <c r="E46" s="30" t="str">
        <f t="shared" si="0"/>
        <v xml:space="preserve"> </v>
      </c>
      <c r="F46" s="29"/>
      <c r="G46" s="50"/>
      <c r="H46" s="29"/>
      <c r="I46" s="51"/>
      <c r="J46" s="52"/>
      <c r="K46" s="53"/>
      <c r="L46" s="58" t="str">
        <f>IF(OR(AND(OR(E46=Hilfswerte!$D$1,E46=Hilfswerte!$E$1),OR(G46=Hilfswerte!$C$2,G46=Hilfswerte!$C$3),M46&gt;=Hilfswerte!$D$2),AND(OR(E46=Hilfswerte!$F$1,E46=Hilfswerte!$G$1),OR(G46=Hilfswerte!$C$2,G46=Hilfswerte!$C$3),M46&gt;=Hilfswerte!$F$2),AND(OR(E46=Hilfswerte!$H$1,E46=Hilfswerte!$I$1),OR(G46=Hilfswerte!$C$2,G46=Hilfswerte!$C$3),M46&gt;=Hilfswerte!$H$2),AND(OR(E46=Hilfswerte!$D$1,E46=Hilfswerte!$E$1),OR(G46=Hilfswerte!$C$4),M46&gt;=Hilfswerte!$D$4),AND(OR(E46=Hilfswerte!$F$1,E46=Hilfswerte!$G$1),OR(G46=Hilfswerte!$C$4),M46&gt;=Hilfswerte!$F$4),AND(OR(E46=Hilfswerte!$H$1,E46=Hilfswerte!$I$1),OR(G46=Hilfswerte!$C$4),M46&gt;=Hilfswerte!$H$4),AND(OR(E46=Hilfswerte!$D$1,E46=Hilfswerte!$E$1),OR(G46=Hilfswerte!$C$5,G46=Hilfswerte!$C$6,G46=Hilfswerte!$C$7),M46&gt;=Hilfswerte!$D$6),AND(OR(E46=Hilfswerte!$F$1,E46=Hilfswerte!$G$1),OR(G46=Hilfswerte!$C$5,G46=Hilfswerte!$C$6,G46=Hilfswerte!$C$7),M46&gt;=Hilfswerte!$F$6),AND(OR(E46=Hilfswerte!$H$1,E46=Hilfswerte!$I$1),OR(G46=Hilfswerte!$C$5,G46=Hilfswerte!$C$6,G46=Hilfswerte!$C$7),M46&gt;=Hilfswerte!$H$6),AND(OR(E46=Hilfswerte!$D$1,E46=Hilfswerte!$E$1),OR(G46=Hilfswerte!$C$8),M46&gt;=Hilfswerte!$D$8),AND(OR(E46=Hilfswerte!$F$1,E46=Hilfswerte!$G$1),OR(G46=Hilfswerte!$C$8),M46&gt;=Hilfswerte!$F$8),AND(OR(E46=Hilfswerte!$H$1,E46=Hilfswerte!$I$1),OR(G46=Hilfswerte!$C$8),M46&gt;=Hilfswerte!$H$8)),"X","-")</f>
        <v>-</v>
      </c>
      <c r="M46" s="35">
        <f t="shared" si="1"/>
        <v>0</v>
      </c>
      <c r="N46" s="36"/>
      <c r="O46" s="41">
        <v>83</v>
      </c>
      <c r="P46" s="38">
        <f t="shared" si="2"/>
        <v>0</v>
      </c>
      <c r="Q46" s="39">
        <f>IF(SUM($P$29:$P46)&lt;=$E$23,$P46*$O46,IF(SUM($P$29:$P45)&lt;$E$23,(($E$23-SUM($P$29:$P45))*$O46),0))</f>
        <v>0</v>
      </c>
      <c r="R46" s="40"/>
      <c r="S46" s="40">
        <f t="shared" si="3"/>
        <v>0</v>
      </c>
      <c r="T46" s="32"/>
      <c r="U46" s="32"/>
      <c r="V46" s="32"/>
      <c r="W46" s="32"/>
    </row>
    <row r="47" spans="1:23" s="5" customFormat="1" x14ac:dyDescent="0.2">
      <c r="A47" s="27">
        <v>19</v>
      </c>
      <c r="B47" s="29"/>
      <c r="C47" s="29"/>
      <c r="D47" s="54"/>
      <c r="E47" s="30" t="str">
        <f t="shared" si="0"/>
        <v xml:space="preserve"> </v>
      </c>
      <c r="F47" s="29"/>
      <c r="G47" s="50"/>
      <c r="H47" s="29"/>
      <c r="I47" s="51"/>
      <c r="J47" s="52"/>
      <c r="K47" s="53"/>
      <c r="L47" s="58" t="str">
        <f>IF(OR(AND(OR(E47=Hilfswerte!$D$1,E47=Hilfswerte!$E$1),OR(G47=Hilfswerte!$C$2,G47=Hilfswerte!$C$3),M47&gt;=Hilfswerte!$D$2),AND(OR(E47=Hilfswerte!$F$1,E47=Hilfswerte!$G$1),OR(G47=Hilfswerte!$C$2,G47=Hilfswerte!$C$3),M47&gt;=Hilfswerte!$F$2),AND(OR(E47=Hilfswerte!$H$1,E47=Hilfswerte!$I$1),OR(G47=Hilfswerte!$C$2,G47=Hilfswerte!$C$3),M47&gt;=Hilfswerte!$H$2),AND(OR(E47=Hilfswerte!$D$1,E47=Hilfswerte!$E$1),OR(G47=Hilfswerte!$C$4),M47&gt;=Hilfswerte!$D$4),AND(OR(E47=Hilfswerte!$F$1,E47=Hilfswerte!$G$1),OR(G47=Hilfswerte!$C$4),M47&gt;=Hilfswerte!$F$4),AND(OR(E47=Hilfswerte!$H$1,E47=Hilfswerte!$I$1),OR(G47=Hilfswerte!$C$4),M47&gt;=Hilfswerte!$H$4),AND(OR(E47=Hilfswerte!$D$1,E47=Hilfswerte!$E$1),OR(G47=Hilfswerte!$C$5,G47=Hilfswerte!$C$6,G47=Hilfswerte!$C$7),M47&gt;=Hilfswerte!$D$6),AND(OR(E47=Hilfswerte!$F$1,E47=Hilfswerte!$G$1),OR(G47=Hilfswerte!$C$5,G47=Hilfswerte!$C$6,G47=Hilfswerte!$C$7),M47&gt;=Hilfswerte!$F$6),AND(OR(E47=Hilfswerte!$H$1,E47=Hilfswerte!$I$1),OR(G47=Hilfswerte!$C$5,G47=Hilfswerte!$C$6,G47=Hilfswerte!$C$7),M47&gt;=Hilfswerte!$H$6),AND(OR(E47=Hilfswerte!$D$1,E47=Hilfswerte!$E$1),OR(G47=Hilfswerte!$C$8),M47&gt;=Hilfswerte!$D$8),AND(OR(E47=Hilfswerte!$F$1,E47=Hilfswerte!$G$1),OR(G47=Hilfswerte!$C$8),M47&gt;=Hilfswerte!$F$8),AND(OR(E47=Hilfswerte!$H$1,E47=Hilfswerte!$I$1),OR(G47=Hilfswerte!$C$8),M47&gt;=Hilfswerte!$H$8)),"X","-")</f>
        <v>-</v>
      </c>
      <c r="M47" s="35">
        <f t="shared" si="1"/>
        <v>0</v>
      </c>
      <c r="N47" s="36"/>
      <c r="O47" s="41">
        <v>82</v>
      </c>
      <c r="P47" s="38">
        <f t="shared" si="2"/>
        <v>0</v>
      </c>
      <c r="Q47" s="39">
        <f>IF(SUM($P$29:$P47)&lt;=$E$23,$P47*$O47,IF(SUM($P$29:$P46)&lt;$E$23,(($E$23-SUM($P$29:$P46))*$O47),0))</f>
        <v>0</v>
      </c>
      <c r="R47" s="40"/>
      <c r="S47" s="40">
        <f t="shared" si="3"/>
        <v>0</v>
      </c>
      <c r="T47" s="32"/>
      <c r="U47" s="32"/>
      <c r="V47" s="32"/>
      <c r="W47" s="32"/>
    </row>
    <row r="48" spans="1:23" s="5" customFormat="1" x14ac:dyDescent="0.2">
      <c r="A48" s="26">
        <v>20</v>
      </c>
      <c r="B48" s="29"/>
      <c r="C48" s="29"/>
      <c r="D48" s="54"/>
      <c r="E48" s="30" t="str">
        <f t="shared" si="0"/>
        <v xml:space="preserve"> </v>
      </c>
      <c r="F48" s="29"/>
      <c r="G48" s="50"/>
      <c r="H48" s="29"/>
      <c r="I48" s="51"/>
      <c r="J48" s="52"/>
      <c r="K48" s="53"/>
      <c r="L48" s="58" t="str">
        <f>IF(OR(AND(OR(E48=Hilfswerte!$D$1,E48=Hilfswerte!$E$1),OR(G48=Hilfswerte!$C$2,G48=Hilfswerte!$C$3),M48&gt;=Hilfswerte!$D$2),AND(OR(E48=Hilfswerte!$F$1,E48=Hilfswerte!$G$1),OR(G48=Hilfswerte!$C$2,G48=Hilfswerte!$C$3),M48&gt;=Hilfswerte!$F$2),AND(OR(E48=Hilfswerte!$H$1,E48=Hilfswerte!$I$1),OR(G48=Hilfswerte!$C$2,G48=Hilfswerte!$C$3),M48&gt;=Hilfswerte!$H$2),AND(OR(E48=Hilfswerte!$D$1,E48=Hilfswerte!$E$1),OR(G48=Hilfswerte!$C$4),M48&gt;=Hilfswerte!$D$4),AND(OR(E48=Hilfswerte!$F$1,E48=Hilfswerte!$G$1),OR(G48=Hilfswerte!$C$4),M48&gt;=Hilfswerte!$F$4),AND(OR(E48=Hilfswerte!$H$1,E48=Hilfswerte!$I$1),OR(G48=Hilfswerte!$C$4),M48&gt;=Hilfswerte!$H$4),AND(OR(E48=Hilfswerte!$D$1,E48=Hilfswerte!$E$1),OR(G48=Hilfswerte!$C$5,G48=Hilfswerte!$C$6,G48=Hilfswerte!$C$7),M48&gt;=Hilfswerte!$D$6),AND(OR(E48=Hilfswerte!$F$1,E48=Hilfswerte!$G$1),OR(G48=Hilfswerte!$C$5,G48=Hilfswerte!$C$6,G48=Hilfswerte!$C$7),M48&gt;=Hilfswerte!$F$6),AND(OR(E48=Hilfswerte!$H$1,E48=Hilfswerte!$I$1),OR(G48=Hilfswerte!$C$5,G48=Hilfswerte!$C$6,G48=Hilfswerte!$C$7),M48&gt;=Hilfswerte!$H$6),AND(OR(E48=Hilfswerte!$D$1,E48=Hilfswerte!$E$1),OR(G48=Hilfswerte!$C$8),M48&gt;=Hilfswerte!$D$8),AND(OR(E48=Hilfswerte!$F$1,E48=Hilfswerte!$G$1),OR(G48=Hilfswerte!$C$8),M48&gt;=Hilfswerte!$F$8),AND(OR(E48=Hilfswerte!$H$1,E48=Hilfswerte!$I$1),OR(G48=Hilfswerte!$C$8),M48&gt;=Hilfswerte!$H$8)),"X","-")</f>
        <v>-</v>
      </c>
      <c r="M48" s="35">
        <f t="shared" si="1"/>
        <v>0</v>
      </c>
      <c r="N48" s="36"/>
      <c r="O48" s="41">
        <v>81</v>
      </c>
      <c r="P48" s="38">
        <f t="shared" si="2"/>
        <v>0</v>
      </c>
      <c r="Q48" s="39">
        <f>IF(SUM($P$29:$P48)&lt;=$E$23,$P48*$O48,IF(SUM($P$29:$P47)&lt;$E$23,(($E$23-SUM($P$29:$P47))*$O48),0))</f>
        <v>0</v>
      </c>
      <c r="R48" s="40"/>
      <c r="S48" s="40">
        <f t="shared" si="3"/>
        <v>0</v>
      </c>
      <c r="T48" s="32"/>
      <c r="U48" s="32"/>
      <c r="V48" s="32"/>
      <c r="W48" s="32"/>
    </row>
    <row r="49" spans="1:23" s="5" customFormat="1" x14ac:dyDescent="0.2">
      <c r="A49" s="27">
        <v>21</v>
      </c>
      <c r="B49" s="29"/>
      <c r="C49" s="29"/>
      <c r="D49" s="54"/>
      <c r="E49" s="30" t="str">
        <f t="shared" si="0"/>
        <v xml:space="preserve"> </v>
      </c>
      <c r="F49" s="29"/>
      <c r="G49" s="50"/>
      <c r="H49" s="29"/>
      <c r="I49" s="51"/>
      <c r="J49" s="52"/>
      <c r="K49" s="53"/>
      <c r="L49" s="58" t="str">
        <f>IF(OR(AND(OR(E49=Hilfswerte!$D$1,E49=Hilfswerte!$E$1),OR(G49=Hilfswerte!$C$2,G49=Hilfswerte!$C$3),M49&gt;=Hilfswerte!$D$2),AND(OR(E49=Hilfswerte!$F$1,E49=Hilfswerte!$G$1),OR(G49=Hilfswerte!$C$2,G49=Hilfswerte!$C$3),M49&gt;=Hilfswerte!$F$2),AND(OR(E49=Hilfswerte!$H$1,E49=Hilfswerte!$I$1),OR(G49=Hilfswerte!$C$2,G49=Hilfswerte!$C$3),M49&gt;=Hilfswerte!$H$2),AND(OR(E49=Hilfswerte!$D$1,E49=Hilfswerte!$E$1),OR(G49=Hilfswerte!$C$4),M49&gt;=Hilfswerte!$D$4),AND(OR(E49=Hilfswerte!$F$1,E49=Hilfswerte!$G$1),OR(G49=Hilfswerte!$C$4),M49&gt;=Hilfswerte!$F$4),AND(OR(E49=Hilfswerte!$H$1,E49=Hilfswerte!$I$1),OR(G49=Hilfswerte!$C$4),M49&gt;=Hilfswerte!$H$4),AND(OR(E49=Hilfswerte!$D$1,E49=Hilfswerte!$E$1),OR(G49=Hilfswerte!$C$5,G49=Hilfswerte!$C$6,G49=Hilfswerte!$C$7),M49&gt;=Hilfswerte!$D$6),AND(OR(E49=Hilfswerte!$F$1,E49=Hilfswerte!$G$1),OR(G49=Hilfswerte!$C$5,G49=Hilfswerte!$C$6,G49=Hilfswerte!$C$7),M49&gt;=Hilfswerte!$F$6),AND(OR(E49=Hilfswerte!$H$1,E49=Hilfswerte!$I$1),OR(G49=Hilfswerte!$C$5,G49=Hilfswerte!$C$6,G49=Hilfswerte!$C$7),M49&gt;=Hilfswerte!$H$6),AND(OR(E49=Hilfswerte!$D$1,E49=Hilfswerte!$E$1),OR(G49=Hilfswerte!$C$8),M49&gt;=Hilfswerte!$D$8),AND(OR(E49=Hilfswerte!$F$1,E49=Hilfswerte!$G$1),OR(G49=Hilfswerte!$C$8),M49&gt;=Hilfswerte!$F$8),AND(OR(E49=Hilfswerte!$H$1,E49=Hilfswerte!$I$1),OR(G49=Hilfswerte!$C$8),M49&gt;=Hilfswerte!$H$8)),"X","-")</f>
        <v>-</v>
      </c>
      <c r="M49" s="35">
        <f t="shared" si="1"/>
        <v>0</v>
      </c>
      <c r="N49" s="36"/>
      <c r="O49" s="41">
        <v>80</v>
      </c>
      <c r="P49" s="38">
        <f t="shared" si="2"/>
        <v>0</v>
      </c>
      <c r="Q49" s="39">
        <f>IF(SUM($P$29:$P49)&lt;=$E$23,$P49*$O49,IF(SUM($P$29:$P48)&lt;$E$23,(($E$23-SUM($P$29:$P48))*$O49),0))</f>
        <v>0</v>
      </c>
      <c r="R49" s="40"/>
      <c r="S49" s="40">
        <f t="shared" si="3"/>
        <v>0</v>
      </c>
      <c r="T49" s="32"/>
      <c r="U49" s="32"/>
      <c r="V49" s="32"/>
      <c r="W49" s="32"/>
    </row>
    <row r="50" spans="1:23" s="5" customFormat="1" x14ac:dyDescent="0.2">
      <c r="A50" s="26">
        <v>22</v>
      </c>
      <c r="B50" s="29"/>
      <c r="C50" s="29"/>
      <c r="D50" s="54"/>
      <c r="E50" s="30" t="str">
        <f t="shared" si="0"/>
        <v xml:space="preserve"> </v>
      </c>
      <c r="F50" s="29"/>
      <c r="G50" s="50"/>
      <c r="H50" s="29"/>
      <c r="I50" s="51"/>
      <c r="J50" s="52"/>
      <c r="K50" s="53"/>
      <c r="L50" s="58" t="str">
        <f>IF(OR(AND(OR(E50=Hilfswerte!$D$1,E50=Hilfswerte!$E$1),OR(G50=Hilfswerte!$C$2,G50=Hilfswerte!$C$3),M50&gt;=Hilfswerte!$D$2),AND(OR(E50=Hilfswerte!$F$1,E50=Hilfswerte!$G$1),OR(G50=Hilfswerte!$C$2,G50=Hilfswerte!$C$3),M50&gt;=Hilfswerte!$F$2),AND(OR(E50=Hilfswerte!$H$1,E50=Hilfswerte!$I$1),OR(G50=Hilfswerte!$C$2,G50=Hilfswerte!$C$3),M50&gt;=Hilfswerte!$H$2),AND(OR(E50=Hilfswerte!$D$1,E50=Hilfswerte!$E$1),OR(G50=Hilfswerte!$C$4),M50&gt;=Hilfswerte!$D$4),AND(OR(E50=Hilfswerte!$F$1,E50=Hilfswerte!$G$1),OR(G50=Hilfswerte!$C$4),M50&gt;=Hilfswerte!$F$4),AND(OR(E50=Hilfswerte!$H$1,E50=Hilfswerte!$I$1),OR(G50=Hilfswerte!$C$4),M50&gt;=Hilfswerte!$H$4),AND(OR(E50=Hilfswerte!$D$1,E50=Hilfswerte!$E$1),OR(G50=Hilfswerte!$C$5,G50=Hilfswerte!$C$6,G50=Hilfswerte!$C$7),M50&gt;=Hilfswerte!$D$6),AND(OR(E50=Hilfswerte!$F$1,E50=Hilfswerte!$G$1),OR(G50=Hilfswerte!$C$5,G50=Hilfswerte!$C$6,G50=Hilfswerte!$C$7),M50&gt;=Hilfswerte!$F$6),AND(OR(E50=Hilfswerte!$H$1,E50=Hilfswerte!$I$1),OR(G50=Hilfswerte!$C$5,G50=Hilfswerte!$C$6,G50=Hilfswerte!$C$7),M50&gt;=Hilfswerte!$H$6),AND(OR(E50=Hilfswerte!$D$1,E50=Hilfswerte!$E$1),OR(G50=Hilfswerte!$C$8),M50&gt;=Hilfswerte!$D$8),AND(OR(E50=Hilfswerte!$F$1,E50=Hilfswerte!$G$1),OR(G50=Hilfswerte!$C$8),M50&gt;=Hilfswerte!$F$8),AND(OR(E50=Hilfswerte!$H$1,E50=Hilfswerte!$I$1),OR(G50=Hilfswerte!$C$8),M50&gt;=Hilfswerte!$H$8)),"X","-")</f>
        <v>-</v>
      </c>
      <c r="M50" s="35">
        <f t="shared" si="1"/>
        <v>0</v>
      </c>
      <c r="N50" s="36"/>
      <c r="O50" s="41">
        <v>79</v>
      </c>
      <c r="P50" s="38">
        <f t="shared" si="2"/>
        <v>0</v>
      </c>
      <c r="Q50" s="39">
        <f>IF(SUM($P$29:$P50)&lt;=$E$23,$P50*$O50,IF(SUM($P$29:$P49)&lt;$E$23,(($E$23-SUM($P$29:$P49))*$O50),0))</f>
        <v>0</v>
      </c>
      <c r="R50" s="40"/>
      <c r="S50" s="40">
        <f t="shared" si="3"/>
        <v>0</v>
      </c>
      <c r="T50" s="32"/>
      <c r="U50" s="32"/>
      <c r="V50" s="32"/>
      <c r="W50" s="32"/>
    </row>
    <row r="51" spans="1:23" s="5" customFormat="1" x14ac:dyDescent="0.2">
      <c r="A51" s="27">
        <v>23</v>
      </c>
      <c r="B51" s="29"/>
      <c r="C51" s="29"/>
      <c r="D51" s="54"/>
      <c r="E51" s="30" t="str">
        <f t="shared" si="0"/>
        <v xml:space="preserve"> </v>
      </c>
      <c r="F51" s="29"/>
      <c r="G51" s="50"/>
      <c r="H51" s="29"/>
      <c r="I51" s="51"/>
      <c r="J51" s="52"/>
      <c r="K51" s="53"/>
      <c r="L51" s="58" t="str">
        <f>IF(OR(AND(OR(E51=Hilfswerte!$D$1,E51=Hilfswerte!$E$1),OR(G51=Hilfswerte!$C$2,G51=Hilfswerte!$C$3),M51&gt;=Hilfswerte!$D$2),AND(OR(E51=Hilfswerte!$F$1,E51=Hilfswerte!$G$1),OR(G51=Hilfswerte!$C$2,G51=Hilfswerte!$C$3),M51&gt;=Hilfswerte!$F$2),AND(OR(E51=Hilfswerte!$H$1,E51=Hilfswerte!$I$1),OR(G51=Hilfswerte!$C$2,G51=Hilfswerte!$C$3),M51&gt;=Hilfswerte!$H$2),AND(OR(E51=Hilfswerte!$D$1,E51=Hilfswerte!$E$1),OR(G51=Hilfswerte!$C$4),M51&gt;=Hilfswerte!$D$4),AND(OR(E51=Hilfswerte!$F$1,E51=Hilfswerte!$G$1),OR(G51=Hilfswerte!$C$4),M51&gt;=Hilfswerte!$F$4),AND(OR(E51=Hilfswerte!$H$1,E51=Hilfswerte!$I$1),OR(G51=Hilfswerte!$C$4),M51&gt;=Hilfswerte!$H$4),AND(OR(E51=Hilfswerte!$D$1,E51=Hilfswerte!$E$1),OR(G51=Hilfswerte!$C$5,G51=Hilfswerte!$C$6,G51=Hilfswerte!$C$7),M51&gt;=Hilfswerte!$D$6),AND(OR(E51=Hilfswerte!$F$1,E51=Hilfswerte!$G$1),OR(G51=Hilfswerte!$C$5,G51=Hilfswerte!$C$6,G51=Hilfswerte!$C$7),M51&gt;=Hilfswerte!$F$6),AND(OR(E51=Hilfswerte!$H$1,E51=Hilfswerte!$I$1),OR(G51=Hilfswerte!$C$5,G51=Hilfswerte!$C$6,G51=Hilfswerte!$C$7),M51&gt;=Hilfswerte!$H$6),AND(OR(E51=Hilfswerte!$D$1,E51=Hilfswerte!$E$1),OR(G51=Hilfswerte!$C$8),M51&gt;=Hilfswerte!$D$8),AND(OR(E51=Hilfswerte!$F$1,E51=Hilfswerte!$G$1),OR(G51=Hilfswerte!$C$8),M51&gt;=Hilfswerte!$F$8),AND(OR(E51=Hilfswerte!$H$1,E51=Hilfswerte!$I$1),OR(G51=Hilfswerte!$C$8),M51&gt;=Hilfswerte!$H$8)),"X","-")</f>
        <v>-</v>
      </c>
      <c r="M51" s="35">
        <f t="shared" si="1"/>
        <v>0</v>
      </c>
      <c r="N51" s="36"/>
      <c r="O51" s="41">
        <v>78</v>
      </c>
      <c r="P51" s="38">
        <f t="shared" si="2"/>
        <v>0</v>
      </c>
      <c r="Q51" s="39">
        <f>IF(SUM($P$29:$P51)&lt;=$E$23,$P51*$O51,IF(SUM($P$29:$P50)&lt;$E$23,(($E$23-SUM($P$29:$P50))*$O51),0))</f>
        <v>0</v>
      </c>
      <c r="R51" s="40"/>
      <c r="S51" s="40">
        <f t="shared" si="3"/>
        <v>0</v>
      </c>
      <c r="T51" s="32"/>
      <c r="U51" s="32"/>
      <c r="V51" s="32"/>
      <c r="W51" s="32"/>
    </row>
    <row r="52" spans="1:23" s="5" customFormat="1" x14ac:dyDescent="0.2">
      <c r="A52" s="26">
        <v>24</v>
      </c>
      <c r="B52" s="29"/>
      <c r="C52" s="29"/>
      <c r="D52" s="54"/>
      <c r="E52" s="30" t="str">
        <f t="shared" si="0"/>
        <v xml:space="preserve"> </v>
      </c>
      <c r="F52" s="29"/>
      <c r="G52" s="50"/>
      <c r="H52" s="29"/>
      <c r="I52" s="51"/>
      <c r="J52" s="52"/>
      <c r="K52" s="53"/>
      <c r="L52" s="58" t="str">
        <f>IF(OR(AND(OR(E52=Hilfswerte!$D$1,E52=Hilfswerte!$E$1),OR(G52=Hilfswerte!$C$2,G52=Hilfswerte!$C$3),M52&gt;=Hilfswerte!$D$2),AND(OR(E52=Hilfswerte!$F$1,E52=Hilfswerte!$G$1),OR(G52=Hilfswerte!$C$2,G52=Hilfswerte!$C$3),M52&gt;=Hilfswerte!$F$2),AND(OR(E52=Hilfswerte!$H$1,E52=Hilfswerte!$I$1),OR(G52=Hilfswerte!$C$2,G52=Hilfswerte!$C$3),M52&gt;=Hilfswerte!$H$2),AND(OR(E52=Hilfswerte!$D$1,E52=Hilfswerte!$E$1),OR(G52=Hilfswerte!$C$4),M52&gt;=Hilfswerte!$D$4),AND(OR(E52=Hilfswerte!$F$1,E52=Hilfswerte!$G$1),OR(G52=Hilfswerte!$C$4),M52&gt;=Hilfswerte!$F$4),AND(OR(E52=Hilfswerte!$H$1,E52=Hilfswerte!$I$1),OR(G52=Hilfswerte!$C$4),M52&gt;=Hilfswerte!$H$4),AND(OR(E52=Hilfswerte!$D$1,E52=Hilfswerte!$E$1),OR(G52=Hilfswerte!$C$5,G52=Hilfswerte!$C$6,G52=Hilfswerte!$C$7),M52&gt;=Hilfswerte!$D$6),AND(OR(E52=Hilfswerte!$F$1,E52=Hilfswerte!$G$1),OR(G52=Hilfswerte!$C$5,G52=Hilfswerte!$C$6,G52=Hilfswerte!$C$7),M52&gt;=Hilfswerte!$F$6),AND(OR(E52=Hilfswerte!$H$1,E52=Hilfswerte!$I$1),OR(G52=Hilfswerte!$C$5,G52=Hilfswerte!$C$6,G52=Hilfswerte!$C$7),M52&gt;=Hilfswerte!$H$6),AND(OR(E52=Hilfswerte!$D$1,E52=Hilfswerte!$E$1),OR(G52=Hilfswerte!$C$8),M52&gt;=Hilfswerte!$D$8),AND(OR(E52=Hilfswerte!$F$1,E52=Hilfswerte!$G$1),OR(G52=Hilfswerte!$C$8),M52&gt;=Hilfswerte!$F$8),AND(OR(E52=Hilfswerte!$H$1,E52=Hilfswerte!$I$1),OR(G52=Hilfswerte!$C$8),M52&gt;=Hilfswerte!$H$8)),"X","-")</f>
        <v>-</v>
      </c>
      <c r="M52" s="35">
        <f t="shared" si="1"/>
        <v>0</v>
      </c>
      <c r="N52" s="36"/>
      <c r="O52" s="41">
        <v>77</v>
      </c>
      <c r="P52" s="38">
        <f t="shared" si="2"/>
        <v>0</v>
      </c>
      <c r="Q52" s="39">
        <f>IF(SUM($P$29:$P52)&lt;=$E$23,$P52*$O52,IF(SUM($P$29:$P51)&lt;$E$23,(($E$23-SUM($P$29:$P51))*$O52),0))</f>
        <v>0</v>
      </c>
      <c r="R52" s="40"/>
      <c r="S52" s="40">
        <f t="shared" si="3"/>
        <v>0</v>
      </c>
      <c r="T52" s="32"/>
      <c r="U52" s="32"/>
      <c r="V52" s="32"/>
      <c r="W52" s="32"/>
    </row>
    <row r="53" spans="1:23" s="5" customFormat="1" x14ac:dyDescent="0.2">
      <c r="A53" s="27">
        <v>25</v>
      </c>
      <c r="B53" s="29"/>
      <c r="C53" s="29"/>
      <c r="D53" s="54"/>
      <c r="E53" s="30" t="str">
        <f t="shared" si="0"/>
        <v xml:space="preserve"> </v>
      </c>
      <c r="F53" s="29"/>
      <c r="G53" s="50"/>
      <c r="H53" s="29"/>
      <c r="I53" s="51"/>
      <c r="J53" s="52"/>
      <c r="K53" s="53"/>
      <c r="L53" s="58" t="str">
        <f>IF(OR(AND(OR(E53=Hilfswerte!$D$1,E53=Hilfswerte!$E$1),OR(G53=Hilfswerte!$C$2,G53=Hilfswerte!$C$3),M53&gt;=Hilfswerte!$D$2),AND(OR(E53=Hilfswerte!$F$1,E53=Hilfswerte!$G$1),OR(G53=Hilfswerte!$C$2,G53=Hilfswerte!$C$3),M53&gt;=Hilfswerte!$F$2),AND(OR(E53=Hilfswerte!$H$1,E53=Hilfswerte!$I$1),OR(G53=Hilfswerte!$C$2,G53=Hilfswerte!$C$3),M53&gt;=Hilfswerte!$H$2),AND(OR(E53=Hilfswerte!$D$1,E53=Hilfswerte!$E$1),OR(G53=Hilfswerte!$C$4),M53&gt;=Hilfswerte!$D$4),AND(OR(E53=Hilfswerte!$F$1,E53=Hilfswerte!$G$1),OR(G53=Hilfswerte!$C$4),M53&gt;=Hilfswerte!$F$4),AND(OR(E53=Hilfswerte!$H$1,E53=Hilfswerte!$I$1),OR(G53=Hilfswerte!$C$4),M53&gt;=Hilfswerte!$H$4),AND(OR(E53=Hilfswerte!$D$1,E53=Hilfswerte!$E$1),OR(G53=Hilfswerte!$C$5,G53=Hilfswerte!$C$6,G53=Hilfswerte!$C$7),M53&gt;=Hilfswerte!$D$6),AND(OR(E53=Hilfswerte!$F$1,E53=Hilfswerte!$G$1),OR(G53=Hilfswerte!$C$5,G53=Hilfswerte!$C$6,G53=Hilfswerte!$C$7),M53&gt;=Hilfswerte!$F$6),AND(OR(E53=Hilfswerte!$H$1,E53=Hilfswerte!$I$1),OR(G53=Hilfswerte!$C$5,G53=Hilfswerte!$C$6,G53=Hilfswerte!$C$7),M53&gt;=Hilfswerte!$H$6),AND(OR(E53=Hilfswerte!$D$1,E53=Hilfswerte!$E$1),OR(G53=Hilfswerte!$C$8),M53&gt;=Hilfswerte!$D$8),AND(OR(E53=Hilfswerte!$F$1,E53=Hilfswerte!$G$1),OR(G53=Hilfswerte!$C$8),M53&gt;=Hilfswerte!$F$8),AND(OR(E53=Hilfswerte!$H$1,E53=Hilfswerte!$I$1),OR(G53=Hilfswerte!$C$8),M53&gt;=Hilfswerte!$H$8)),"X","-")</f>
        <v>-</v>
      </c>
      <c r="M53" s="35">
        <f t="shared" si="1"/>
        <v>0</v>
      </c>
      <c r="N53" s="36"/>
      <c r="O53" s="41">
        <v>76</v>
      </c>
      <c r="P53" s="38">
        <f t="shared" si="2"/>
        <v>0</v>
      </c>
      <c r="Q53" s="39">
        <f>IF(SUM($P$29:$P53)&lt;=$E$23,$P53*$O53,IF(SUM($P$29:$P52)&lt;$E$23,(($E$23-SUM($P$29:$P52))*$O53),0))</f>
        <v>0</v>
      </c>
      <c r="R53" s="40"/>
      <c r="S53" s="40">
        <f t="shared" si="3"/>
        <v>0</v>
      </c>
      <c r="T53" s="32"/>
      <c r="U53" s="32"/>
      <c r="V53" s="32"/>
      <c r="W53" s="32"/>
    </row>
    <row r="54" spans="1:23" s="5" customFormat="1" x14ac:dyDescent="0.2">
      <c r="A54" s="26">
        <v>26</v>
      </c>
      <c r="B54" s="29"/>
      <c r="C54" s="29"/>
      <c r="D54" s="54"/>
      <c r="E54" s="30" t="str">
        <f t="shared" si="0"/>
        <v xml:space="preserve"> </v>
      </c>
      <c r="F54" s="29"/>
      <c r="G54" s="50"/>
      <c r="H54" s="29"/>
      <c r="I54" s="51"/>
      <c r="J54" s="52"/>
      <c r="K54" s="53"/>
      <c r="L54" s="58" t="str">
        <f>IF(OR(AND(OR(E54=Hilfswerte!$D$1,E54=Hilfswerte!$E$1),OR(G54=Hilfswerte!$C$2,G54=Hilfswerte!$C$3),M54&gt;=Hilfswerte!$D$2),AND(OR(E54=Hilfswerte!$F$1,E54=Hilfswerte!$G$1),OR(G54=Hilfswerte!$C$2,G54=Hilfswerte!$C$3),M54&gt;=Hilfswerte!$F$2),AND(OR(E54=Hilfswerte!$H$1,E54=Hilfswerte!$I$1),OR(G54=Hilfswerte!$C$2,G54=Hilfswerte!$C$3),M54&gt;=Hilfswerte!$H$2),AND(OR(E54=Hilfswerte!$D$1,E54=Hilfswerte!$E$1),OR(G54=Hilfswerte!$C$4),M54&gt;=Hilfswerte!$D$4),AND(OR(E54=Hilfswerte!$F$1,E54=Hilfswerte!$G$1),OR(G54=Hilfswerte!$C$4),M54&gt;=Hilfswerte!$F$4),AND(OR(E54=Hilfswerte!$H$1,E54=Hilfswerte!$I$1),OR(G54=Hilfswerte!$C$4),M54&gt;=Hilfswerte!$H$4),AND(OR(E54=Hilfswerte!$D$1,E54=Hilfswerte!$E$1),OR(G54=Hilfswerte!$C$5,G54=Hilfswerte!$C$6,G54=Hilfswerte!$C$7),M54&gt;=Hilfswerte!$D$6),AND(OR(E54=Hilfswerte!$F$1,E54=Hilfswerte!$G$1),OR(G54=Hilfswerte!$C$5,G54=Hilfswerte!$C$6,G54=Hilfswerte!$C$7),M54&gt;=Hilfswerte!$F$6),AND(OR(E54=Hilfswerte!$H$1,E54=Hilfswerte!$I$1),OR(G54=Hilfswerte!$C$5,G54=Hilfswerte!$C$6,G54=Hilfswerte!$C$7),M54&gt;=Hilfswerte!$H$6),AND(OR(E54=Hilfswerte!$D$1,E54=Hilfswerte!$E$1),OR(G54=Hilfswerte!$C$8),M54&gt;=Hilfswerte!$D$8),AND(OR(E54=Hilfswerte!$F$1,E54=Hilfswerte!$G$1),OR(G54=Hilfswerte!$C$8),M54&gt;=Hilfswerte!$F$8),AND(OR(E54=Hilfswerte!$H$1,E54=Hilfswerte!$I$1),OR(G54=Hilfswerte!$C$8),M54&gt;=Hilfswerte!$H$8)),"X","-")</f>
        <v>-</v>
      </c>
      <c r="M54" s="35">
        <f t="shared" si="1"/>
        <v>0</v>
      </c>
      <c r="N54" s="36"/>
      <c r="O54" s="41">
        <v>75</v>
      </c>
      <c r="P54" s="38">
        <f>COUNTIF(M$29:M$57,O54)</f>
        <v>0</v>
      </c>
      <c r="Q54" s="39">
        <f>IF(SUM($P$29:$P54)&lt;=$E$23,$P54*$O54,IF(SUM($P$29:$P53)&lt;$E$23,(($E$23-SUM($P$29:$P53))*$O54),0))</f>
        <v>0</v>
      </c>
      <c r="R54" s="40"/>
      <c r="S54" s="40">
        <f t="shared" si="3"/>
        <v>0</v>
      </c>
      <c r="T54" s="32"/>
      <c r="U54" s="32"/>
      <c r="V54" s="32"/>
      <c r="W54" s="32"/>
    </row>
    <row r="55" spans="1:23" s="5" customFormat="1" x14ac:dyDescent="0.2">
      <c r="A55" s="27">
        <v>27</v>
      </c>
      <c r="B55" s="29"/>
      <c r="C55" s="29"/>
      <c r="D55" s="54"/>
      <c r="E55" s="30" t="str">
        <f t="shared" si="0"/>
        <v xml:space="preserve"> </v>
      </c>
      <c r="F55" s="29"/>
      <c r="G55" s="50"/>
      <c r="H55" s="29"/>
      <c r="I55" s="51"/>
      <c r="J55" s="52"/>
      <c r="K55" s="53"/>
      <c r="L55" s="58" t="str">
        <f>IF(OR(AND(OR(E55=Hilfswerte!$D$1,E55=Hilfswerte!$E$1),OR(G55=Hilfswerte!$C$2,G55=Hilfswerte!$C$3),M55&gt;=Hilfswerte!$D$2),AND(OR(E55=Hilfswerte!$F$1,E55=Hilfswerte!$G$1),OR(G55=Hilfswerte!$C$2,G55=Hilfswerte!$C$3),M55&gt;=Hilfswerte!$F$2),AND(OR(E55=Hilfswerte!$H$1,E55=Hilfswerte!$I$1),OR(G55=Hilfswerte!$C$2,G55=Hilfswerte!$C$3),M55&gt;=Hilfswerte!$H$2),AND(OR(E55=Hilfswerte!$D$1,E55=Hilfswerte!$E$1),OR(G55=Hilfswerte!$C$4),M55&gt;=Hilfswerte!$D$4),AND(OR(E55=Hilfswerte!$F$1,E55=Hilfswerte!$G$1),OR(G55=Hilfswerte!$C$4),M55&gt;=Hilfswerte!$F$4),AND(OR(E55=Hilfswerte!$H$1,E55=Hilfswerte!$I$1),OR(G55=Hilfswerte!$C$4),M55&gt;=Hilfswerte!$H$4),AND(OR(E55=Hilfswerte!$D$1,E55=Hilfswerte!$E$1),OR(G55=Hilfswerte!$C$5,G55=Hilfswerte!$C$6,G55=Hilfswerte!$C$7),M55&gt;=Hilfswerte!$D$6),AND(OR(E55=Hilfswerte!$F$1,E55=Hilfswerte!$G$1),OR(G55=Hilfswerte!$C$5,G55=Hilfswerte!$C$6,G55=Hilfswerte!$C$7),M55&gt;=Hilfswerte!$F$6),AND(OR(E55=Hilfswerte!$H$1,E55=Hilfswerte!$I$1),OR(G55=Hilfswerte!$C$5,G55=Hilfswerte!$C$6,G55=Hilfswerte!$C$7),M55&gt;=Hilfswerte!$H$6),AND(OR(E55=Hilfswerte!$D$1,E55=Hilfswerte!$E$1),OR(G55=Hilfswerte!$C$8),M55&gt;=Hilfswerte!$D$8),AND(OR(E55=Hilfswerte!$F$1,E55=Hilfswerte!$G$1),OR(G55=Hilfswerte!$C$8),M55&gt;=Hilfswerte!$F$8),AND(OR(E55=Hilfswerte!$H$1,E55=Hilfswerte!$I$1),OR(G55=Hilfswerte!$C$8),M55&gt;=Hilfswerte!$H$8)),"X","-")</f>
        <v>-</v>
      </c>
      <c r="M55" s="35">
        <f t="shared" si="1"/>
        <v>0</v>
      </c>
      <c r="N55" s="36"/>
      <c r="O55" s="41">
        <v>74</v>
      </c>
      <c r="P55" s="38">
        <f t="shared" si="2"/>
        <v>0</v>
      </c>
      <c r="Q55" s="39">
        <f>IF(SUM($P$29:$P55)&lt;=$E$23,$P55*$O55,IF(SUM($P$29:$P54)&lt;$E$23,(($E$23-SUM($P$29:$P54))*$O55),0))</f>
        <v>0</v>
      </c>
      <c r="R55" s="40"/>
      <c r="S55" s="40">
        <f t="shared" si="3"/>
        <v>0</v>
      </c>
      <c r="T55" s="32"/>
      <c r="U55" s="32"/>
      <c r="V55" s="32"/>
      <c r="W55" s="32"/>
    </row>
    <row r="56" spans="1:23" s="5" customFormat="1" x14ac:dyDescent="0.2">
      <c r="A56" s="26">
        <v>28</v>
      </c>
      <c r="B56" s="29"/>
      <c r="C56" s="29"/>
      <c r="D56" s="54"/>
      <c r="E56" s="30" t="str">
        <f t="shared" si="0"/>
        <v xml:space="preserve"> </v>
      </c>
      <c r="F56" s="29"/>
      <c r="G56" s="50"/>
      <c r="H56" s="29"/>
      <c r="I56" s="51"/>
      <c r="J56" s="52"/>
      <c r="K56" s="53"/>
      <c r="L56" s="58" t="str">
        <f>IF(OR(AND(OR(E56=Hilfswerte!$D$1,E56=Hilfswerte!$E$1),OR(G56=Hilfswerte!$C$2,G56=Hilfswerte!$C$3),M56&gt;=Hilfswerte!$D$2),AND(OR(E56=Hilfswerte!$F$1,E56=Hilfswerte!$G$1),OR(G56=Hilfswerte!$C$2,G56=Hilfswerte!$C$3),M56&gt;=Hilfswerte!$F$2),AND(OR(E56=Hilfswerte!$H$1,E56=Hilfswerte!$I$1),OR(G56=Hilfswerte!$C$2,G56=Hilfswerte!$C$3),M56&gt;=Hilfswerte!$H$2),AND(OR(E56=Hilfswerte!$D$1,E56=Hilfswerte!$E$1),OR(G56=Hilfswerte!$C$4),M56&gt;=Hilfswerte!$D$4),AND(OR(E56=Hilfswerte!$F$1,E56=Hilfswerte!$G$1),OR(G56=Hilfswerte!$C$4),M56&gt;=Hilfswerte!$F$4),AND(OR(E56=Hilfswerte!$H$1,E56=Hilfswerte!$I$1),OR(G56=Hilfswerte!$C$4),M56&gt;=Hilfswerte!$H$4),AND(OR(E56=Hilfswerte!$D$1,E56=Hilfswerte!$E$1),OR(G56=Hilfswerte!$C$5,G56=Hilfswerte!$C$6,G56=Hilfswerte!$C$7),M56&gt;=Hilfswerte!$D$6),AND(OR(E56=Hilfswerte!$F$1,E56=Hilfswerte!$G$1),OR(G56=Hilfswerte!$C$5,G56=Hilfswerte!$C$6,G56=Hilfswerte!$C$7),M56&gt;=Hilfswerte!$F$6),AND(OR(E56=Hilfswerte!$H$1,E56=Hilfswerte!$I$1),OR(G56=Hilfswerte!$C$5,G56=Hilfswerte!$C$6,G56=Hilfswerte!$C$7),M56&gt;=Hilfswerte!$H$6),AND(OR(E56=Hilfswerte!$D$1,E56=Hilfswerte!$E$1),OR(G56=Hilfswerte!$C$8),M56&gt;=Hilfswerte!$D$8),AND(OR(E56=Hilfswerte!$F$1,E56=Hilfswerte!$G$1),OR(G56=Hilfswerte!$C$8),M56&gt;=Hilfswerte!$F$8),AND(OR(E56=Hilfswerte!$H$1,E56=Hilfswerte!$I$1),OR(G56=Hilfswerte!$C$8),M56&gt;=Hilfswerte!$H$8)),"X","-")</f>
        <v>-</v>
      </c>
      <c r="M56" s="35">
        <f t="shared" si="1"/>
        <v>0</v>
      </c>
      <c r="N56" s="36"/>
      <c r="O56" s="41">
        <v>73</v>
      </c>
      <c r="P56" s="38">
        <f t="shared" si="2"/>
        <v>0</v>
      </c>
      <c r="Q56" s="39">
        <f>IF(SUM($P$29:$P56)&lt;=$E$23,$P56*$O56,IF(SUM($P$29:$P55)&lt;$E$23,(($E$23-SUM($P$29:$P55))*$O56),0))</f>
        <v>0</v>
      </c>
      <c r="R56" s="40"/>
      <c r="S56" s="40">
        <f t="shared" si="3"/>
        <v>0</v>
      </c>
      <c r="T56" s="32"/>
      <c r="U56" s="32"/>
      <c r="V56" s="32"/>
      <c r="W56" s="32"/>
    </row>
    <row r="57" spans="1:23" s="5" customFormat="1" x14ac:dyDescent="0.2">
      <c r="A57" s="26">
        <v>29</v>
      </c>
      <c r="B57" s="29"/>
      <c r="C57" s="29"/>
      <c r="D57" s="52"/>
      <c r="E57" s="30" t="str">
        <f t="shared" si="0"/>
        <v xml:space="preserve"> </v>
      </c>
      <c r="F57" s="29"/>
      <c r="G57" s="50"/>
      <c r="H57" s="29"/>
      <c r="I57" s="51"/>
      <c r="J57" s="52"/>
      <c r="K57" s="53"/>
      <c r="L57" s="58" t="str">
        <f>IF(OR(AND(OR(E57=Hilfswerte!$D$1,E57=Hilfswerte!$E$1),OR(G57=Hilfswerte!$C$2,G57=Hilfswerte!$C$3),M57&gt;=Hilfswerte!$D$2),AND(OR(E57=Hilfswerte!$F$1,E57=Hilfswerte!$G$1),OR(G57=Hilfswerte!$C$2,G57=Hilfswerte!$C$3),M57&gt;=Hilfswerte!$F$2),AND(OR(E57=Hilfswerte!$H$1,E57=Hilfswerte!$I$1),OR(G57=Hilfswerte!$C$2,G57=Hilfswerte!$C$3),M57&gt;=Hilfswerte!$H$2),AND(OR(E57=Hilfswerte!$D$1,E57=Hilfswerte!$E$1),OR(G57=Hilfswerte!$C$4),M57&gt;=Hilfswerte!$D$4),AND(OR(E57=Hilfswerte!$F$1,E57=Hilfswerte!$G$1),OR(G57=Hilfswerte!$C$4),M57&gt;=Hilfswerte!$F$4),AND(OR(E57=Hilfswerte!$H$1,E57=Hilfswerte!$I$1),OR(G57=Hilfswerte!$C$4),M57&gt;=Hilfswerte!$H$4),AND(OR(E57=Hilfswerte!$D$1,E57=Hilfswerte!$E$1),OR(G57=Hilfswerte!$C$5,G57=Hilfswerte!$C$6,G57=Hilfswerte!$C$7),M57&gt;=Hilfswerte!$D$6),AND(OR(E57=Hilfswerte!$F$1,E57=Hilfswerte!$G$1),OR(G57=Hilfswerte!$C$5,G57=Hilfswerte!$C$6,G57=Hilfswerte!$C$7),M57&gt;=Hilfswerte!$F$6),AND(OR(E57=Hilfswerte!$H$1,E57=Hilfswerte!$I$1),OR(G57=Hilfswerte!$C$5,G57=Hilfswerte!$C$6,G57=Hilfswerte!$C$7),M57&gt;=Hilfswerte!$H$6),AND(OR(E57=Hilfswerte!$D$1,E57=Hilfswerte!$E$1),OR(G57=Hilfswerte!$C$8),M57&gt;=Hilfswerte!$D$8),AND(OR(E57=Hilfswerte!$F$1,E57=Hilfswerte!$G$1),OR(G57=Hilfswerte!$C$8),M57&gt;=Hilfswerte!$F$8),AND(OR(E57=Hilfswerte!$H$1,E57=Hilfswerte!$I$1),OR(G57=Hilfswerte!$C$8),M57&gt;=Hilfswerte!$H$8)),"X","-")</f>
        <v>-</v>
      </c>
      <c r="M57" s="35">
        <f t="shared" si="1"/>
        <v>0</v>
      </c>
      <c r="N57" s="36"/>
      <c r="O57" s="41">
        <v>72</v>
      </c>
      <c r="P57" s="38">
        <f t="shared" si="2"/>
        <v>0</v>
      </c>
      <c r="Q57" s="39">
        <f>IF(SUM($P$29:$P57)&lt;=$E$23,$P57*$O57,IF(SUM($P$29:$P56)&lt;$E$23,(($E$23-SUM($P$29:$P56))*$O57),0))</f>
        <v>0</v>
      </c>
      <c r="R57" s="40"/>
      <c r="S57" s="40">
        <f t="shared" si="3"/>
        <v>0</v>
      </c>
      <c r="T57" s="32"/>
      <c r="U57" s="32"/>
      <c r="V57" s="32"/>
      <c r="W57" s="32"/>
    </row>
    <row r="58" spans="1:23" s="5" customFormat="1" x14ac:dyDescent="0.2">
      <c r="A58" s="8"/>
      <c r="D58" s="9"/>
      <c r="K58" s="9"/>
      <c r="M58" s="36"/>
      <c r="N58" s="36"/>
      <c r="O58" s="41">
        <v>71</v>
      </c>
      <c r="P58" s="38">
        <f>COUNTIF(M$29:M$57,O58)</f>
        <v>0</v>
      </c>
      <c r="Q58" s="39">
        <f>IF(SUM($P$29:$P58)&lt;=$E$23,$P58*$O58,IF(SUM($P$29:$P57)&lt;$E$23,(($E$23-SUM($P$29:$P57))*$O58),0))</f>
        <v>0</v>
      </c>
      <c r="R58" s="40"/>
      <c r="S58" s="40">
        <f t="shared" si="3"/>
        <v>0</v>
      </c>
      <c r="T58" s="32"/>
      <c r="U58" s="32"/>
      <c r="V58" s="32"/>
      <c r="W58" s="32"/>
    </row>
    <row r="59" spans="1:23" s="5" customFormat="1" x14ac:dyDescent="0.2">
      <c r="A59" s="5" t="s">
        <v>40</v>
      </c>
      <c r="C59" s="100"/>
      <c r="D59" s="100"/>
      <c r="E59" s="100"/>
      <c r="H59" s="19"/>
      <c r="L59" s="11"/>
      <c r="M59" s="36"/>
      <c r="N59" s="36"/>
      <c r="O59" s="41">
        <v>70</v>
      </c>
      <c r="P59" s="38">
        <f t="shared" si="2"/>
        <v>0</v>
      </c>
      <c r="Q59" s="39">
        <f>IF(SUM($P$29:$P59)&lt;=$E$23,$P59*$O59,IF(SUM($P$29:$P58)&lt;$E$23,(($E$23-SUM($P$29:$P58))*$O59),0))</f>
        <v>0</v>
      </c>
      <c r="R59" s="40"/>
      <c r="S59" s="40">
        <f t="shared" si="3"/>
        <v>0</v>
      </c>
      <c r="T59" s="32"/>
      <c r="U59" s="32"/>
      <c r="V59" s="32"/>
      <c r="W59" s="32"/>
    </row>
    <row r="60" spans="1:23" s="5" customFormat="1" x14ac:dyDescent="0.2">
      <c r="H60" s="19"/>
      <c r="I60" s="11"/>
      <c r="J60" s="11"/>
      <c r="K60" s="11"/>
      <c r="L60" s="11"/>
      <c r="M60" s="36"/>
      <c r="N60" s="36"/>
      <c r="O60" s="41">
        <v>69</v>
      </c>
      <c r="P60" s="38">
        <f t="shared" si="2"/>
        <v>0</v>
      </c>
      <c r="Q60" s="39">
        <f>IF(SUM($P$29:$P60)&lt;=$E$23,$P60*$O60,IF(SUM($P$29:$P59)&lt;$E$23,(($E$23-SUM($P$29:$P59))*$O60),0))</f>
        <v>0</v>
      </c>
      <c r="R60" s="40"/>
      <c r="S60" s="40">
        <f t="shared" si="3"/>
        <v>0</v>
      </c>
      <c r="T60" s="32"/>
      <c r="U60" s="32"/>
      <c r="V60" s="32"/>
      <c r="W60" s="32"/>
    </row>
    <row r="61" spans="1:23" s="5" customFormat="1" x14ac:dyDescent="0.2">
      <c r="A61" s="5" t="s">
        <v>41</v>
      </c>
      <c r="C61" s="100"/>
      <c r="D61" s="100"/>
      <c r="E61" s="100"/>
      <c r="I61" s="11"/>
      <c r="J61" s="11"/>
      <c r="K61" s="11"/>
      <c r="L61" s="11"/>
      <c r="M61" s="36"/>
      <c r="N61" s="36"/>
      <c r="O61" s="41">
        <v>68</v>
      </c>
      <c r="P61" s="38">
        <f t="shared" si="2"/>
        <v>0</v>
      </c>
      <c r="Q61" s="39">
        <f>IF(SUM($P$29:$P61)&lt;=$E$23,$P61*$O61,IF(SUM($P$29:$P60)&lt;$E$23,(($E$23-SUM($P$29:$P60))*$O61),0))</f>
        <v>0</v>
      </c>
      <c r="R61" s="40"/>
      <c r="S61" s="40">
        <f t="shared" si="3"/>
        <v>0</v>
      </c>
      <c r="T61" s="32"/>
      <c r="U61" s="32"/>
      <c r="V61" s="32"/>
      <c r="W61" s="32"/>
    </row>
    <row r="62" spans="1:23" s="5" customFormat="1" x14ac:dyDescent="0.2">
      <c r="H62" s="19"/>
      <c r="I62" s="11"/>
      <c r="J62" s="11"/>
      <c r="K62" s="11"/>
      <c r="L62" s="11"/>
      <c r="M62" s="36"/>
      <c r="N62" s="36"/>
      <c r="O62" s="41">
        <v>67</v>
      </c>
      <c r="P62" s="38">
        <f t="shared" si="2"/>
        <v>0</v>
      </c>
      <c r="Q62" s="39">
        <f>IF(SUM($P$29:$P62)&lt;=$E$23,$P62*$O62,IF(SUM($P$29:$P61)&lt;$E$23,(($E$23-SUM($P$29:$P61))*$O62),0))</f>
        <v>0</v>
      </c>
      <c r="R62" s="40"/>
      <c r="S62" s="40">
        <f t="shared" si="3"/>
        <v>0</v>
      </c>
      <c r="T62" s="32"/>
      <c r="U62" s="32"/>
      <c r="V62" s="32"/>
      <c r="W62" s="32"/>
    </row>
    <row r="63" spans="1:23" s="5" customFormat="1" x14ac:dyDescent="0.2">
      <c r="A63" s="1" t="s">
        <v>42</v>
      </c>
      <c r="C63" s="98" t="s">
        <v>43</v>
      </c>
      <c r="D63" s="98"/>
      <c r="E63" s="98"/>
      <c r="F63" s="98"/>
      <c r="G63" s="98"/>
      <c r="H63" s="98"/>
      <c r="I63" s="98"/>
      <c r="J63" s="98"/>
      <c r="K63" s="98"/>
      <c r="L63" s="98"/>
      <c r="M63" s="36"/>
      <c r="N63" s="36"/>
      <c r="O63" s="41">
        <v>66</v>
      </c>
      <c r="P63" s="38">
        <f t="shared" si="2"/>
        <v>0</v>
      </c>
      <c r="Q63" s="39">
        <f>IF(SUM($P$29:$P63)&lt;=$E$23,$P63*$O63,IF(SUM($P$29:$P62)&lt;$E$23,(($E$23-SUM($P$29:$P62))*$O63),0))</f>
        <v>0</v>
      </c>
      <c r="R63" s="40"/>
      <c r="S63" s="40">
        <f t="shared" si="3"/>
        <v>0</v>
      </c>
      <c r="T63" s="32"/>
      <c r="U63" s="32"/>
      <c r="V63" s="32"/>
      <c r="W63" s="32"/>
    </row>
    <row r="64" spans="1:23" s="5" customFormat="1" x14ac:dyDescent="0.2">
      <c r="A64" s="1" t="s">
        <v>15</v>
      </c>
      <c r="C64" s="46" t="s">
        <v>44</v>
      </c>
      <c r="D64" s="46"/>
      <c r="E64" s="46"/>
      <c r="F64" s="46"/>
      <c r="G64" s="46"/>
      <c r="H64" s="46"/>
      <c r="I64" s="46"/>
      <c r="J64" s="46"/>
      <c r="K64" s="47"/>
      <c r="L64" s="47"/>
      <c r="M64" s="36"/>
      <c r="N64" s="36"/>
      <c r="O64" s="41">
        <v>65</v>
      </c>
      <c r="P64" s="38">
        <f t="shared" si="2"/>
        <v>0</v>
      </c>
      <c r="Q64" s="39">
        <f>IF(SUM($P$29:$P64)&lt;=$E$23,$P64*$O64,IF(SUM($P$29:$P63)&lt;$E$23,(($E$23-SUM($P$29:$P63))*$O64),0))</f>
        <v>0</v>
      </c>
      <c r="R64" s="40"/>
      <c r="S64" s="40">
        <f t="shared" si="3"/>
        <v>0</v>
      </c>
      <c r="T64" s="32"/>
      <c r="U64" s="32"/>
      <c r="V64" s="32"/>
      <c r="W64" s="32"/>
    </row>
    <row r="65" spans="1:23" s="5" customFormat="1" x14ac:dyDescent="0.2">
      <c r="A65" s="1" t="s">
        <v>45</v>
      </c>
      <c r="C65" s="98" t="s">
        <v>46</v>
      </c>
      <c r="D65" s="98"/>
      <c r="E65" s="98"/>
      <c r="F65" s="98"/>
      <c r="G65" s="98"/>
      <c r="H65" s="98"/>
      <c r="I65" s="98"/>
      <c r="J65" s="98"/>
      <c r="K65" s="98"/>
      <c r="L65" s="98"/>
      <c r="M65" s="36"/>
      <c r="N65" s="36"/>
      <c r="O65" s="41">
        <v>64</v>
      </c>
      <c r="P65" s="38">
        <f t="shared" si="2"/>
        <v>0</v>
      </c>
      <c r="Q65" s="39">
        <f>IF(SUM($P$29:$P65)&lt;=$E$23,$P65*$O65,IF(SUM($P$29:$P64)&lt;$E$23,(($E$23-SUM($P$29:$P64))*$O65),0))</f>
        <v>0</v>
      </c>
      <c r="R65" s="40"/>
      <c r="S65" s="40">
        <f t="shared" si="3"/>
        <v>0</v>
      </c>
      <c r="T65" s="32"/>
      <c r="U65" s="32"/>
      <c r="V65" s="32"/>
      <c r="W65" s="32"/>
    </row>
    <row r="66" spans="1:23" s="5" customFormat="1" ht="12" customHeight="1" x14ac:dyDescent="0.2">
      <c r="A66" s="2" t="s">
        <v>47</v>
      </c>
      <c r="B66" s="7"/>
      <c r="C66" s="2"/>
      <c r="D66" s="2"/>
      <c r="E66" s="2"/>
      <c r="F66" s="2"/>
      <c r="G66" s="7"/>
      <c r="H66" s="7"/>
      <c r="I66" s="7"/>
      <c r="J66" s="7"/>
      <c r="K66" s="7"/>
      <c r="L66" s="7"/>
      <c r="M66" s="36"/>
      <c r="N66" s="36"/>
      <c r="O66" s="41">
        <v>63</v>
      </c>
      <c r="P66" s="38">
        <f t="shared" si="2"/>
        <v>0</v>
      </c>
      <c r="Q66" s="39">
        <f>IF(SUM($P$29:$P66)&lt;=$E$23,$P66*$O66,IF(SUM($P$29:$P65)&lt;$E$23,(($E$23-SUM($P$29:$P65))*$O66),0))</f>
        <v>0</v>
      </c>
      <c r="R66" s="40"/>
      <c r="S66" s="40">
        <f t="shared" si="3"/>
        <v>0</v>
      </c>
      <c r="T66" s="32"/>
      <c r="U66" s="32"/>
      <c r="V66" s="32"/>
      <c r="W66" s="32"/>
    </row>
    <row r="67" spans="1:23" s="5" customFormat="1" x14ac:dyDescent="0.2">
      <c r="A67" s="5" t="s">
        <v>48</v>
      </c>
      <c r="G67" s="5" t="s">
        <v>49</v>
      </c>
      <c r="H67" s="101" t="s">
        <v>50</v>
      </c>
      <c r="I67" s="101"/>
      <c r="J67" s="101"/>
      <c r="K67" s="101"/>
      <c r="L67" s="101"/>
      <c r="M67" s="36"/>
      <c r="N67" s="36"/>
      <c r="O67" s="41">
        <v>62</v>
      </c>
      <c r="P67" s="38">
        <f t="shared" si="2"/>
        <v>0</v>
      </c>
      <c r="Q67" s="39">
        <f>IF(SUM($P$29:$P67)&lt;=$E$23,$P67*$O67,IF(SUM($P$29:$P66)&lt;$E$23,(($E$23-SUM($P$29:$P66))*$O67),0))</f>
        <v>0</v>
      </c>
      <c r="R67" s="40"/>
      <c r="S67" s="40">
        <f t="shared" si="3"/>
        <v>0</v>
      </c>
      <c r="T67" s="32"/>
      <c r="U67" s="32"/>
      <c r="V67" s="32"/>
      <c r="W67" s="32"/>
    </row>
    <row r="68" spans="1:23" s="5" customFormat="1" x14ac:dyDescent="0.2">
      <c r="B68" s="3"/>
      <c r="C68" s="3"/>
      <c r="D68" s="3"/>
      <c r="E68" s="3"/>
      <c r="F68" s="3"/>
      <c r="G68" t="s">
        <v>51</v>
      </c>
      <c r="H68" s="99" t="s">
        <v>52</v>
      </c>
      <c r="I68" s="99"/>
      <c r="J68" s="99"/>
      <c r="K68" s="99"/>
      <c r="L68" s="99"/>
      <c r="M68" s="36"/>
      <c r="N68" s="36"/>
      <c r="O68" s="41">
        <v>61</v>
      </c>
      <c r="P68" s="38">
        <f t="shared" si="2"/>
        <v>0</v>
      </c>
      <c r="Q68" s="39">
        <f>IF(SUM($P$29:$P68)&lt;=$E$23,$P68*$O68,IF(SUM($P$29:$P67)&lt;$E$23,(($E$23-SUM($P$29:$P67))*$O68),0))</f>
        <v>0</v>
      </c>
      <c r="R68" s="40"/>
      <c r="S68" s="40">
        <f t="shared" si="3"/>
        <v>0</v>
      </c>
      <c r="T68" s="32"/>
      <c r="U68" s="32"/>
      <c r="V68" s="32"/>
      <c r="W68" s="32"/>
    </row>
    <row r="69" spans="1:23" s="5" customFormat="1" x14ac:dyDescent="0.2">
      <c r="M69" s="36"/>
      <c r="N69" s="36"/>
      <c r="O69" s="41">
        <v>60</v>
      </c>
      <c r="P69" s="38">
        <f t="shared" si="2"/>
        <v>0</v>
      </c>
      <c r="Q69" s="39">
        <f>IF(SUM($P$29:$P69)&lt;=$E$23,$P69*$O69,IF(SUM($P$29:$P68)&lt;$E$23,(($E$23-SUM($P$29:$P68))*$O69),0))</f>
        <v>0</v>
      </c>
      <c r="R69" s="40"/>
      <c r="S69" s="40">
        <f t="shared" si="3"/>
        <v>0</v>
      </c>
      <c r="T69" s="32"/>
      <c r="U69" s="32"/>
      <c r="V69" s="32"/>
      <c r="W69" s="32"/>
    </row>
    <row r="70" spans="1:23" s="5" customFormat="1" ht="13.5" thickBot="1" x14ac:dyDescent="0.25">
      <c r="A70" s="1" t="s">
        <v>53</v>
      </c>
      <c r="B70" s="1"/>
      <c r="C70"/>
      <c r="D70" s="1" t="s">
        <v>11</v>
      </c>
      <c r="E70" s="18">
        <v>9</v>
      </c>
      <c r="F70"/>
      <c r="G70" s="1"/>
      <c r="H70"/>
      <c r="I70"/>
      <c r="J70"/>
      <c r="K70" s="1"/>
      <c r="L70" s="1"/>
      <c r="M70" s="42"/>
      <c r="N70" s="42"/>
      <c r="O70" s="42"/>
      <c r="P70" s="42"/>
      <c r="Q70" s="43">
        <f>SUM(Q29:Q69)</f>
        <v>0</v>
      </c>
      <c r="R70" s="40"/>
      <c r="S70" s="44">
        <f>SUM(S29:S69)</f>
        <v>0</v>
      </c>
      <c r="T70" s="40"/>
      <c r="U70" s="40"/>
      <c r="V70" s="40"/>
      <c r="W70" s="40"/>
    </row>
    <row r="71" spans="1:23" ht="13.5" thickTop="1" x14ac:dyDescent="0.2">
      <c r="A71" s="1" t="s">
        <v>54</v>
      </c>
      <c r="B71" s="1"/>
      <c r="D71" s="1" t="s">
        <v>11</v>
      </c>
      <c r="E71" s="18">
        <v>9</v>
      </c>
      <c r="G71" s="1"/>
      <c r="K71" s="1"/>
      <c r="L71" s="1"/>
      <c r="M71" s="42"/>
      <c r="N71" s="42"/>
      <c r="O71" s="42"/>
      <c r="P71" s="42"/>
      <c r="Q71" s="45"/>
      <c r="R71" s="40"/>
      <c r="S71" s="40"/>
      <c r="T71" s="42"/>
      <c r="U71" s="42"/>
      <c r="V71" s="42"/>
      <c r="W71" s="42"/>
    </row>
    <row r="72" spans="1:23" x14ac:dyDescent="0.2">
      <c r="A72" s="1" t="s">
        <v>13</v>
      </c>
      <c r="B72" s="1"/>
      <c r="D72" s="1" t="s">
        <v>11</v>
      </c>
      <c r="E72" s="18">
        <v>11</v>
      </c>
      <c r="F72" s="1"/>
      <c r="G72" s="1"/>
      <c r="H72" s="18"/>
      <c r="I72" s="1"/>
      <c r="J72" s="1"/>
      <c r="K72" s="1"/>
      <c r="L72" s="1"/>
      <c r="M72" s="57"/>
      <c r="N72" s="42"/>
      <c r="O72" s="42"/>
      <c r="P72" s="42"/>
      <c r="Q72" s="45"/>
      <c r="R72" s="40"/>
      <c r="S72" s="40"/>
      <c r="T72" s="42"/>
      <c r="U72" s="42"/>
      <c r="V72" s="42"/>
      <c r="W72" s="42"/>
    </row>
    <row r="73" spans="1:23" ht="5.25" customHeight="1" x14ac:dyDescent="0.2">
      <c r="A73" s="1"/>
      <c r="B73" s="1"/>
      <c r="C73" s="18"/>
      <c r="D73" s="1"/>
      <c r="E73" s="1"/>
      <c r="F73" s="1"/>
      <c r="G73" s="1"/>
      <c r="H73" s="1"/>
      <c r="I73" s="1"/>
      <c r="J73" s="1"/>
      <c r="K73" s="1"/>
      <c r="L73" s="1"/>
      <c r="M73" s="42"/>
      <c r="N73" s="42"/>
      <c r="O73" s="42"/>
      <c r="P73" s="42"/>
      <c r="Q73" s="45"/>
      <c r="R73" s="40"/>
      <c r="S73" s="40"/>
      <c r="T73" s="42"/>
      <c r="U73" s="42"/>
      <c r="V73" s="42"/>
      <c r="W73" s="42"/>
    </row>
    <row r="74" spans="1:23" x14ac:dyDescent="0.2">
      <c r="A74" s="1" t="s">
        <v>55</v>
      </c>
      <c r="B74" s="1"/>
      <c r="C74" s="18"/>
      <c r="D74" s="1" t="s">
        <v>11</v>
      </c>
      <c r="E74" s="18">
        <v>11</v>
      </c>
      <c r="G74" s="23" t="s">
        <v>56</v>
      </c>
      <c r="H74" s="1"/>
      <c r="I74" s="1"/>
      <c r="J74" s="1"/>
      <c r="K74" s="1"/>
      <c r="L74" s="1"/>
      <c r="M74" s="42"/>
      <c r="N74" s="42"/>
      <c r="O74" s="42"/>
      <c r="P74" s="42"/>
      <c r="Q74" s="45"/>
      <c r="R74" s="40"/>
      <c r="S74" s="40"/>
      <c r="T74" s="42"/>
      <c r="U74" s="42"/>
      <c r="V74" s="42"/>
      <c r="W74" s="42"/>
    </row>
    <row r="75" spans="1:23" x14ac:dyDescent="0.2">
      <c r="A75" s="1" t="s">
        <v>57</v>
      </c>
      <c r="B75" s="1"/>
      <c r="C75" s="1"/>
      <c r="D75" s="1" t="s">
        <v>11</v>
      </c>
      <c r="E75" s="18">
        <v>11</v>
      </c>
      <c r="G75" s="23" t="s">
        <v>56</v>
      </c>
      <c r="H75" s="1"/>
      <c r="I75" s="1"/>
      <c r="J75" s="1"/>
      <c r="K75" s="1"/>
      <c r="L75" s="1"/>
      <c r="M75" s="42"/>
      <c r="N75" s="42"/>
      <c r="O75" s="42"/>
      <c r="P75" s="42"/>
      <c r="Q75" s="45"/>
      <c r="R75" s="40"/>
      <c r="S75" s="40"/>
      <c r="T75" s="42"/>
      <c r="U75" s="42"/>
      <c r="V75" s="42"/>
      <c r="W75" s="42"/>
    </row>
    <row r="76" spans="1:23" ht="3.75" customHeight="1" x14ac:dyDescent="0.2">
      <c r="M76" s="42"/>
      <c r="N76" s="42"/>
      <c r="O76" s="42"/>
      <c r="P76" s="42"/>
      <c r="Q76" s="45"/>
      <c r="R76" s="40"/>
      <c r="S76" s="40"/>
      <c r="T76" s="42"/>
      <c r="U76" s="42"/>
      <c r="V76" s="42"/>
      <c r="W76" s="42"/>
    </row>
    <row r="77" spans="1:23" x14ac:dyDescent="0.2">
      <c r="A77" s="1" t="s">
        <v>58</v>
      </c>
      <c r="M77" s="42"/>
      <c r="N77" s="42"/>
      <c r="O77" s="42"/>
      <c r="P77" s="42"/>
      <c r="Q77" s="45"/>
      <c r="R77" s="40"/>
      <c r="S77" s="40"/>
      <c r="T77" s="42"/>
      <c r="U77" s="42"/>
      <c r="V77" s="42"/>
      <c r="W77" s="42"/>
    </row>
    <row r="78" spans="1:23" ht="4.5" customHeight="1" x14ac:dyDescent="0.2">
      <c r="M78" s="42"/>
      <c r="N78" s="42"/>
      <c r="O78" s="42"/>
      <c r="P78" s="42"/>
      <c r="Q78" s="45"/>
      <c r="R78" s="40"/>
      <c r="S78" s="40"/>
      <c r="T78" s="42"/>
      <c r="U78" s="42"/>
      <c r="V78" s="42"/>
      <c r="W78" s="42"/>
    </row>
    <row r="79" spans="1:23" x14ac:dyDescent="0.2">
      <c r="A79" s="22" t="s">
        <v>59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</row>
    <row r="80" spans="1:23" x14ac:dyDescent="0.2"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</row>
  </sheetData>
  <sheetProtection sheet="1" autoFilter="0"/>
  <dataConsolidate/>
  <mergeCells count="40">
    <mergeCell ref="A8:B8"/>
    <mergeCell ref="E14:I14"/>
    <mergeCell ref="B14:D14"/>
    <mergeCell ref="C65:L65"/>
    <mergeCell ref="H68:L68"/>
    <mergeCell ref="C61:E61"/>
    <mergeCell ref="C59:E59"/>
    <mergeCell ref="H67:L67"/>
    <mergeCell ref="C63:L63"/>
    <mergeCell ref="O27:O28"/>
    <mergeCell ref="P27:P28"/>
    <mergeCell ref="M27:M28"/>
    <mergeCell ref="C20:E20"/>
    <mergeCell ref="C18:E18"/>
    <mergeCell ref="M16:U17"/>
    <mergeCell ref="E8:I8"/>
    <mergeCell ref="I10:J10"/>
    <mergeCell ref="K10:L10"/>
    <mergeCell ref="H23:L23"/>
    <mergeCell ref="K14:L14"/>
    <mergeCell ref="C19:E19"/>
    <mergeCell ref="M20:P26"/>
    <mergeCell ref="C17:E17"/>
    <mergeCell ref="A1:C7"/>
    <mergeCell ref="D1:E1"/>
    <mergeCell ref="D2:E2"/>
    <mergeCell ref="D3:E3"/>
    <mergeCell ref="D4:E4"/>
    <mergeCell ref="D5:E5"/>
    <mergeCell ref="D7:E7"/>
    <mergeCell ref="I7:J7"/>
    <mergeCell ref="F2:K2"/>
    <mergeCell ref="F1:K1"/>
    <mergeCell ref="F3:K3"/>
    <mergeCell ref="D6:I6"/>
    <mergeCell ref="I4:J4"/>
    <mergeCell ref="K4:L4"/>
    <mergeCell ref="I5:J5"/>
    <mergeCell ref="K5:L5"/>
    <mergeCell ref="K6:L6"/>
  </mergeCells>
  <phoneticPr fontId="0" type="noConversion"/>
  <dataValidations xWindow="474" yWindow="487" count="4">
    <dataValidation type="list" allowBlank="1" showInputMessage="1" showErrorMessage="1" prompt="Sportgerät auswählen" sqref="G29:G57" xr:uid="{00000000-0002-0000-0000-000000000000}">
      <formula1>Sportgerät</formula1>
    </dataValidation>
    <dataValidation type="list" allowBlank="1" showInputMessage="1" showErrorMessage="1" prompt="Jahrgang auswählen" sqref="D29:D57" xr:uid="{00000000-0002-0000-0000-000001000000}">
      <formula1>Jahrgang</formula1>
    </dataValidation>
    <dataValidation allowBlank="1" showInputMessage="1" showErrorMessage="1" prompt="Anzahl" sqref="A13 A17 A19" xr:uid="{00000000-0002-0000-0000-000003000000}"/>
    <dataValidation type="list" allowBlank="1" showInputMessage="1" showErrorMessage="1" prompt="Bitte Sektion auswählen" sqref="E8:I8" xr:uid="{902A544D-0688-470F-97B5-620AC68F8093}">
      <formula1>Schützengesellschaft</formula1>
    </dataValidation>
  </dataValidations>
  <hyperlinks>
    <hyperlink ref="C63:L63" r:id="rId1" display="Spätestens bis 31.Oktober an Ressortleiter         heri.durrer@bluewin.ch" xr:uid="{00000000-0004-0000-0000-000000000000}"/>
    <hyperlink ref="C65:L65" r:id="rId2" display="Spätestens bis 31.Oktober an Finanzchefin       conny.gasser@gmx.ch" xr:uid="{00000000-0004-0000-0000-000001000000}"/>
  </hyperlinks>
  <pageMargins left="0.78740157480314965" right="0.78740157480314965" top="0.796875" bottom="0.62992125984251968" header="0.51181102362204722" footer="0.51181102362204722"/>
  <pageSetup paperSize="9" scale="85" orientation="portrait" horizontalDpi="300" verticalDpi="300" r:id="rId3"/>
  <headerFooter differentFirst="1" alignWithMargins="0"/>
  <rowBreaks count="1" manualBreakCount="1">
    <brk id="69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8501-51AF-49B5-A4D6-9A04EE27E928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6D70-4D50-4A84-8011-E3FF8BA6A0C9}">
  <dimension ref="A1:I102"/>
  <sheetViews>
    <sheetView workbookViewId="0">
      <selection activeCell="A16" sqref="A16"/>
    </sheetView>
  </sheetViews>
  <sheetFormatPr baseColWidth="10" defaultColWidth="11.42578125" defaultRowHeight="12.75" x14ac:dyDescent="0.2"/>
  <cols>
    <col min="1" max="1" width="32" bestFit="1" customWidth="1"/>
    <col min="3" max="3" width="20.28515625" bestFit="1" customWidth="1"/>
  </cols>
  <sheetData>
    <row r="1" spans="1:9" ht="13.5" thickBot="1" x14ac:dyDescent="0.25">
      <c r="A1" t="s">
        <v>60</v>
      </c>
      <c r="B1" t="s">
        <v>61</v>
      </c>
      <c r="C1" s="64" t="s">
        <v>62</v>
      </c>
      <c r="D1" s="64" t="s">
        <v>63</v>
      </c>
      <c r="E1" s="66" t="s">
        <v>64</v>
      </c>
      <c r="F1" s="65" t="s">
        <v>65</v>
      </c>
      <c r="G1" s="65" t="s">
        <v>66</v>
      </c>
      <c r="H1" s="65" t="s">
        <v>67</v>
      </c>
      <c r="I1" s="66" t="s">
        <v>68</v>
      </c>
    </row>
    <row r="2" spans="1:9" x14ac:dyDescent="0.2">
      <c r="A2" t="s">
        <v>69</v>
      </c>
      <c r="B2">
        <v>1920</v>
      </c>
      <c r="C2" s="64" t="s">
        <v>70</v>
      </c>
      <c r="D2" s="71">
        <v>91</v>
      </c>
      <c r="E2" s="74"/>
      <c r="F2" s="76">
        <v>89</v>
      </c>
      <c r="G2" s="74"/>
      <c r="H2" s="73">
        <v>88</v>
      </c>
      <c r="I2" s="72"/>
    </row>
    <row r="3" spans="1:9" ht="13.5" thickBot="1" x14ac:dyDescent="0.25">
      <c r="A3" t="s">
        <v>71</v>
      </c>
      <c r="B3">
        <v>1921</v>
      </c>
      <c r="C3" s="68" t="s">
        <v>72</v>
      </c>
      <c r="D3" s="70"/>
      <c r="E3" s="75"/>
      <c r="F3" s="77"/>
      <c r="G3" s="75"/>
      <c r="H3" s="31"/>
      <c r="I3" s="69"/>
    </row>
    <row r="4" spans="1:9" x14ac:dyDescent="0.2">
      <c r="A4" t="s">
        <v>73</v>
      </c>
      <c r="B4">
        <v>1922</v>
      </c>
      <c r="C4" s="67" t="s">
        <v>74</v>
      </c>
      <c r="D4" s="71">
        <v>86</v>
      </c>
      <c r="E4" s="74"/>
      <c r="F4" s="76">
        <v>84</v>
      </c>
      <c r="G4" s="74"/>
      <c r="H4" s="73">
        <v>83</v>
      </c>
      <c r="I4" s="72"/>
    </row>
    <row r="5" spans="1:9" ht="13.5" thickBot="1" x14ac:dyDescent="0.25">
      <c r="A5" t="s">
        <v>75</v>
      </c>
      <c r="B5">
        <v>1923</v>
      </c>
      <c r="C5" s="67" t="s">
        <v>76</v>
      </c>
      <c r="D5" s="70"/>
      <c r="E5" s="75"/>
      <c r="F5" s="77"/>
      <c r="G5" s="75"/>
      <c r="H5" s="31"/>
      <c r="I5" s="69"/>
    </row>
    <row r="6" spans="1:9" x14ac:dyDescent="0.2">
      <c r="A6" t="s">
        <v>77</v>
      </c>
      <c r="B6">
        <v>1924</v>
      </c>
      <c r="C6" s="67" t="s">
        <v>78</v>
      </c>
      <c r="D6" s="71">
        <v>84</v>
      </c>
      <c r="E6" s="74"/>
      <c r="F6" s="76">
        <v>82</v>
      </c>
      <c r="G6" s="74"/>
      <c r="H6" s="73">
        <v>81</v>
      </c>
      <c r="I6" s="72"/>
    </row>
    <row r="7" spans="1:9" ht="13.5" thickBot="1" x14ac:dyDescent="0.25">
      <c r="A7" t="s">
        <v>79</v>
      </c>
      <c r="B7">
        <v>1925</v>
      </c>
      <c r="C7" s="67" t="s">
        <v>80</v>
      </c>
      <c r="D7" s="70"/>
      <c r="E7" s="75"/>
      <c r="F7" s="77"/>
      <c r="G7" s="75"/>
      <c r="H7" s="31"/>
      <c r="I7" s="69"/>
    </row>
    <row r="8" spans="1:9" ht="13.5" thickBot="1" x14ac:dyDescent="0.25">
      <c r="B8">
        <v>1926</v>
      </c>
      <c r="C8" s="68" t="s">
        <v>81</v>
      </c>
      <c r="D8" s="31">
        <v>81</v>
      </c>
      <c r="E8" s="75"/>
      <c r="F8" s="77">
        <v>79</v>
      </c>
      <c r="G8" s="75"/>
      <c r="H8" s="31">
        <v>78</v>
      </c>
      <c r="I8" s="69"/>
    </row>
    <row r="9" spans="1:9" x14ac:dyDescent="0.2">
      <c r="B9">
        <v>1927</v>
      </c>
    </row>
    <row r="10" spans="1:9" x14ac:dyDescent="0.2">
      <c r="B10">
        <v>1928</v>
      </c>
    </row>
    <row r="11" spans="1:9" x14ac:dyDescent="0.2">
      <c r="B11">
        <v>1929</v>
      </c>
    </row>
    <row r="12" spans="1:9" x14ac:dyDescent="0.2">
      <c r="B12">
        <v>1930</v>
      </c>
    </row>
    <row r="13" spans="1:9" x14ac:dyDescent="0.2">
      <c r="B13">
        <v>1931</v>
      </c>
    </row>
    <row r="14" spans="1:9" x14ac:dyDescent="0.2">
      <c r="B14">
        <v>1932</v>
      </c>
    </row>
    <row r="15" spans="1:9" x14ac:dyDescent="0.2">
      <c r="B15">
        <v>1933</v>
      </c>
    </row>
    <row r="16" spans="1:9" x14ac:dyDescent="0.2">
      <c r="B16">
        <v>1934</v>
      </c>
    </row>
    <row r="17" spans="2:2" x14ac:dyDescent="0.2">
      <c r="B17">
        <v>1935</v>
      </c>
    </row>
    <row r="18" spans="2:2" x14ac:dyDescent="0.2">
      <c r="B18">
        <v>1936</v>
      </c>
    </row>
    <row r="19" spans="2:2" x14ac:dyDescent="0.2">
      <c r="B19">
        <v>1937</v>
      </c>
    </row>
    <row r="20" spans="2:2" x14ac:dyDescent="0.2">
      <c r="B20">
        <v>1938</v>
      </c>
    </row>
    <row r="21" spans="2:2" x14ac:dyDescent="0.2">
      <c r="B21">
        <v>1939</v>
      </c>
    </row>
    <row r="22" spans="2:2" x14ac:dyDescent="0.2">
      <c r="B22">
        <v>1940</v>
      </c>
    </row>
    <row r="23" spans="2:2" x14ac:dyDescent="0.2">
      <c r="B23">
        <v>1941</v>
      </c>
    </row>
    <row r="24" spans="2:2" x14ac:dyDescent="0.2">
      <c r="B24">
        <v>1942</v>
      </c>
    </row>
    <row r="25" spans="2:2" x14ac:dyDescent="0.2">
      <c r="B25">
        <v>1943</v>
      </c>
    </row>
    <row r="26" spans="2:2" x14ac:dyDescent="0.2">
      <c r="B26">
        <v>1944</v>
      </c>
    </row>
    <row r="27" spans="2:2" x14ac:dyDescent="0.2">
      <c r="B27">
        <v>1945</v>
      </c>
    </row>
    <row r="28" spans="2:2" x14ac:dyDescent="0.2">
      <c r="B28">
        <v>1946</v>
      </c>
    </row>
    <row r="29" spans="2:2" x14ac:dyDescent="0.2">
      <c r="B29">
        <v>1947</v>
      </c>
    </row>
    <row r="30" spans="2:2" x14ac:dyDescent="0.2">
      <c r="B30">
        <v>1948</v>
      </c>
    </row>
    <row r="31" spans="2:2" x14ac:dyDescent="0.2">
      <c r="B31">
        <v>1949</v>
      </c>
    </row>
    <row r="32" spans="2:2" x14ac:dyDescent="0.2">
      <c r="B32">
        <v>1950</v>
      </c>
    </row>
    <row r="33" spans="2:2" x14ac:dyDescent="0.2">
      <c r="B33">
        <v>1951</v>
      </c>
    </row>
    <row r="34" spans="2:2" x14ac:dyDescent="0.2">
      <c r="B34">
        <v>1952</v>
      </c>
    </row>
    <row r="35" spans="2:2" x14ac:dyDescent="0.2">
      <c r="B35">
        <v>1953</v>
      </c>
    </row>
    <row r="36" spans="2:2" x14ac:dyDescent="0.2">
      <c r="B36">
        <v>1954</v>
      </c>
    </row>
    <row r="37" spans="2:2" x14ac:dyDescent="0.2">
      <c r="B37">
        <v>1955</v>
      </c>
    </row>
    <row r="38" spans="2:2" x14ac:dyDescent="0.2">
      <c r="B38">
        <v>1956</v>
      </c>
    </row>
    <row r="39" spans="2:2" x14ac:dyDescent="0.2">
      <c r="B39">
        <v>1957</v>
      </c>
    </row>
    <row r="40" spans="2:2" x14ac:dyDescent="0.2">
      <c r="B40">
        <v>1958</v>
      </c>
    </row>
    <row r="41" spans="2:2" x14ac:dyDescent="0.2">
      <c r="B41">
        <v>1959</v>
      </c>
    </row>
    <row r="42" spans="2:2" x14ac:dyDescent="0.2">
      <c r="B42">
        <v>1960</v>
      </c>
    </row>
    <row r="43" spans="2:2" x14ac:dyDescent="0.2">
      <c r="B43">
        <v>1961</v>
      </c>
    </row>
    <row r="44" spans="2:2" x14ac:dyDescent="0.2">
      <c r="B44">
        <v>1962</v>
      </c>
    </row>
    <row r="45" spans="2:2" x14ac:dyDescent="0.2">
      <c r="B45">
        <v>1963</v>
      </c>
    </row>
    <row r="46" spans="2:2" x14ac:dyDescent="0.2">
      <c r="B46">
        <v>1964</v>
      </c>
    </row>
    <row r="47" spans="2:2" x14ac:dyDescent="0.2">
      <c r="B47">
        <v>1965</v>
      </c>
    </row>
    <row r="48" spans="2:2" x14ac:dyDescent="0.2">
      <c r="B48">
        <v>1966</v>
      </c>
    </row>
    <row r="49" spans="2:2" x14ac:dyDescent="0.2">
      <c r="B49">
        <v>1967</v>
      </c>
    </row>
    <row r="50" spans="2:2" x14ac:dyDescent="0.2">
      <c r="B50">
        <v>1968</v>
      </c>
    </row>
    <row r="51" spans="2:2" x14ac:dyDescent="0.2">
      <c r="B51">
        <v>1969</v>
      </c>
    </row>
    <row r="52" spans="2:2" x14ac:dyDescent="0.2">
      <c r="B52">
        <v>1970</v>
      </c>
    </row>
    <row r="53" spans="2:2" x14ac:dyDescent="0.2">
      <c r="B53">
        <v>1971</v>
      </c>
    </row>
    <row r="54" spans="2:2" x14ac:dyDescent="0.2">
      <c r="B54">
        <v>1972</v>
      </c>
    </row>
    <row r="55" spans="2:2" x14ac:dyDescent="0.2">
      <c r="B55">
        <v>1973</v>
      </c>
    </row>
    <row r="56" spans="2:2" x14ac:dyDescent="0.2">
      <c r="B56">
        <v>1974</v>
      </c>
    </row>
    <row r="57" spans="2:2" x14ac:dyDescent="0.2">
      <c r="B57">
        <v>1975</v>
      </c>
    </row>
    <row r="58" spans="2:2" x14ac:dyDescent="0.2">
      <c r="B58">
        <v>1976</v>
      </c>
    </row>
    <row r="59" spans="2:2" x14ac:dyDescent="0.2">
      <c r="B59">
        <v>1977</v>
      </c>
    </row>
    <row r="60" spans="2:2" x14ac:dyDescent="0.2">
      <c r="B60">
        <v>1978</v>
      </c>
    </row>
    <row r="61" spans="2:2" x14ac:dyDescent="0.2">
      <c r="B61">
        <v>1979</v>
      </c>
    </row>
    <row r="62" spans="2:2" x14ac:dyDescent="0.2">
      <c r="B62">
        <v>1980</v>
      </c>
    </row>
    <row r="63" spans="2:2" x14ac:dyDescent="0.2">
      <c r="B63">
        <v>1981</v>
      </c>
    </row>
    <row r="64" spans="2:2" x14ac:dyDescent="0.2">
      <c r="B64">
        <v>1982</v>
      </c>
    </row>
    <row r="65" spans="2:2" x14ac:dyDescent="0.2">
      <c r="B65">
        <v>1983</v>
      </c>
    </row>
    <row r="66" spans="2:2" x14ac:dyDescent="0.2">
      <c r="B66">
        <v>1984</v>
      </c>
    </row>
    <row r="67" spans="2:2" x14ac:dyDescent="0.2">
      <c r="B67">
        <v>1985</v>
      </c>
    </row>
    <row r="68" spans="2:2" x14ac:dyDescent="0.2">
      <c r="B68">
        <v>1986</v>
      </c>
    </row>
    <row r="69" spans="2:2" x14ac:dyDescent="0.2">
      <c r="B69">
        <v>1987</v>
      </c>
    </row>
    <row r="70" spans="2:2" x14ac:dyDescent="0.2">
      <c r="B70">
        <v>1988</v>
      </c>
    </row>
    <row r="71" spans="2:2" x14ac:dyDescent="0.2">
      <c r="B71">
        <v>1989</v>
      </c>
    </row>
    <row r="72" spans="2:2" x14ac:dyDescent="0.2">
      <c r="B72">
        <v>1990</v>
      </c>
    </row>
    <row r="73" spans="2:2" x14ac:dyDescent="0.2">
      <c r="B73">
        <v>1991</v>
      </c>
    </row>
    <row r="74" spans="2:2" x14ac:dyDescent="0.2">
      <c r="B74">
        <v>1992</v>
      </c>
    </row>
    <row r="75" spans="2:2" x14ac:dyDescent="0.2">
      <c r="B75">
        <v>1993</v>
      </c>
    </row>
    <row r="76" spans="2:2" x14ac:dyDescent="0.2">
      <c r="B76">
        <v>1994</v>
      </c>
    </row>
    <row r="77" spans="2:2" x14ac:dyDescent="0.2">
      <c r="B77">
        <v>1995</v>
      </c>
    </row>
    <row r="78" spans="2:2" x14ac:dyDescent="0.2">
      <c r="B78">
        <v>1996</v>
      </c>
    </row>
    <row r="79" spans="2:2" x14ac:dyDescent="0.2">
      <c r="B79">
        <v>1997</v>
      </c>
    </row>
    <row r="80" spans="2:2" x14ac:dyDescent="0.2">
      <c r="B80">
        <v>1998</v>
      </c>
    </row>
    <row r="81" spans="2:2" x14ac:dyDescent="0.2">
      <c r="B81">
        <v>1999</v>
      </c>
    </row>
    <row r="82" spans="2:2" x14ac:dyDescent="0.2">
      <c r="B82">
        <v>2000</v>
      </c>
    </row>
    <row r="83" spans="2:2" x14ac:dyDescent="0.2">
      <c r="B83">
        <v>2001</v>
      </c>
    </row>
    <row r="84" spans="2:2" x14ac:dyDescent="0.2">
      <c r="B84">
        <v>2002</v>
      </c>
    </row>
    <row r="85" spans="2:2" x14ac:dyDescent="0.2">
      <c r="B85">
        <v>2003</v>
      </c>
    </row>
    <row r="86" spans="2:2" x14ac:dyDescent="0.2">
      <c r="B86">
        <v>2004</v>
      </c>
    </row>
    <row r="87" spans="2:2" x14ac:dyDescent="0.2">
      <c r="B87">
        <v>2005</v>
      </c>
    </row>
    <row r="88" spans="2:2" x14ac:dyDescent="0.2">
      <c r="B88">
        <v>2006</v>
      </c>
    </row>
    <row r="89" spans="2:2" x14ac:dyDescent="0.2">
      <c r="B89">
        <v>2007</v>
      </c>
    </row>
    <row r="90" spans="2:2" x14ac:dyDescent="0.2">
      <c r="B90">
        <v>2008</v>
      </c>
    </row>
    <row r="91" spans="2:2" x14ac:dyDescent="0.2">
      <c r="B91">
        <v>2009</v>
      </c>
    </row>
    <row r="92" spans="2:2" x14ac:dyDescent="0.2">
      <c r="B92">
        <v>2010</v>
      </c>
    </row>
    <row r="93" spans="2:2" x14ac:dyDescent="0.2">
      <c r="B93">
        <v>2011</v>
      </c>
    </row>
    <row r="94" spans="2:2" x14ac:dyDescent="0.2">
      <c r="B94">
        <v>2012</v>
      </c>
    </row>
    <row r="95" spans="2:2" x14ac:dyDescent="0.2">
      <c r="B95">
        <v>2013</v>
      </c>
    </row>
    <row r="96" spans="2:2" x14ac:dyDescent="0.2">
      <c r="B96">
        <v>2014</v>
      </c>
    </row>
    <row r="97" spans="2:2" x14ac:dyDescent="0.2">
      <c r="B97">
        <v>2015</v>
      </c>
    </row>
    <row r="98" spans="2:2" x14ac:dyDescent="0.2">
      <c r="B98">
        <v>2016</v>
      </c>
    </row>
    <row r="99" spans="2:2" x14ac:dyDescent="0.2">
      <c r="B99">
        <v>2017</v>
      </c>
    </row>
    <row r="100" spans="2:2" x14ac:dyDescent="0.2">
      <c r="B100">
        <v>2018</v>
      </c>
    </row>
    <row r="101" spans="2:2" x14ac:dyDescent="0.2">
      <c r="B101">
        <v>2019</v>
      </c>
    </row>
    <row r="102" spans="2:2" x14ac:dyDescent="0.2">
      <c r="B102">
        <v>2020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Kantonalstich_G-300</vt:lpstr>
      <vt:lpstr>Tabelle1</vt:lpstr>
      <vt:lpstr>Hilfswerte</vt:lpstr>
      <vt:lpstr>'Kantonalstich_G-300'!Druckbereich</vt:lpstr>
      <vt:lpstr>Jahrgang</vt:lpstr>
      <vt:lpstr>Kategorie</vt:lpstr>
      <vt:lpstr>Schützengesellschaft</vt:lpstr>
      <vt:lpstr>Sportgerät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Herbert Durrer</cp:lastModifiedBy>
  <cp:revision/>
  <dcterms:created xsi:type="dcterms:W3CDTF">1996-10-17T05:27:31Z</dcterms:created>
  <dcterms:modified xsi:type="dcterms:W3CDTF">2026-03-02T18:50:58Z</dcterms:modified>
  <cp:category/>
  <cp:contentStatus/>
</cp:coreProperties>
</file>